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588" activeTab="3"/>
  </bookViews>
  <sheets>
    <sheet name="1.1" sheetId="1" r:id="rId1"/>
    <sheet name="1.2" sheetId="2" r:id="rId2"/>
    <sheet name="1.3" sheetId="3" r:id="rId3"/>
    <sheet name="2.1 Инф" sheetId="4" r:id="rId4"/>
    <sheet name="2.2 Исп" sheetId="5" r:id="rId5"/>
    <sheet name="2.3 Обр.св" sheetId="6" r:id="rId6"/>
    <sheet name="2.4" sheetId="7" r:id="rId7"/>
    <sheet name="3.1" sheetId="8" r:id="rId8"/>
    <sheet name="4.1" sheetId="9" r:id="rId9"/>
    <sheet name="4.2" sheetId="10" r:id="rId10"/>
  </sheets>
  <definedNames/>
  <calcPr fullCalcOnLoad="1"/>
</workbook>
</file>

<file path=xl/sharedStrings.xml><?xml version="1.0" encoding="utf-8"?>
<sst xmlns="http://schemas.openxmlformats.org/spreadsheetml/2006/main" count="351" uniqueCount="188">
  <si>
    <t xml:space="preserve">Обосновывающие 
данные для   
расчета &lt;*&gt;  
</t>
  </si>
  <si>
    <t xml:space="preserve">Продолжительность 
прекращения, час. 
</t>
  </si>
  <si>
    <t>№</t>
  </si>
  <si>
    <t xml:space="preserve">Количество точек присоединения  
потребителей услуг к       
электрической сети электросетевой
организации, шт.         </t>
  </si>
  <si>
    <t>&lt;*&gt; В том числе на основе базы актов расследования технологических нарушений за соответствующий месяц.</t>
  </si>
  <si>
    <t>Форма  1.1  -  Журнал  учета  текущей  информации  о  прекращении  передачи</t>
  </si>
  <si>
    <t>электрической  энергии для потребителей услуг электросетевой организации за</t>
  </si>
  <si>
    <t>Форма  1.2  -  Расчет   показателя  средней  продолжительности  прекращений</t>
  </si>
  <si>
    <t>передачи электрической энергии</t>
  </si>
  <si>
    <t>Суммарная продолжительность прекращений передачи электрической энергии, час. (Тпр  )</t>
  </si>
  <si>
    <t xml:space="preserve">Показатель средней продолжительности прекращений передачи электрической энергии (Пп )             </t>
  </si>
  <si>
    <t xml:space="preserve">          по плановым значениям показателей надежности и качества</t>
  </si>
  <si>
    <t xml:space="preserve">         услуг на каждый расчетный период регулирования в пределах</t>
  </si>
  <si>
    <t xml:space="preserve">                  долгосрочного периода регулирования &lt;*&gt;</t>
  </si>
  <si>
    <t>Наименование показателя</t>
  </si>
  <si>
    <t>Мероприятия, направленные на улучшение показателя &lt;*&gt;</t>
  </si>
  <si>
    <t xml:space="preserve">Описание (обоснование)  </t>
  </si>
  <si>
    <t>Значение показателя на:</t>
  </si>
  <si>
    <t>Показатель средней продолжительности прекращений передачи электрической энергии (Пп )</t>
  </si>
  <si>
    <t xml:space="preserve">Показатель качества предоставления возможности технологического присоединения (Птпр   )             </t>
  </si>
  <si>
    <t xml:space="preserve">Показатель уровня качества оказываемых услуг территориальных сетевых организаций (Птсо)             </t>
  </si>
  <si>
    <t xml:space="preserve">    &lt;*&gt; 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                                                           
</t>
  </si>
  <si>
    <t>Форма 2.1 - Расчет значения индикатора информативности</t>
  </si>
  <si>
    <t xml:space="preserve">Значение  </t>
  </si>
  <si>
    <t>Зависимость</t>
  </si>
  <si>
    <t xml:space="preserve">-  </t>
  </si>
  <si>
    <t xml:space="preserve">-    </t>
  </si>
  <si>
    <t xml:space="preserve">в том числе, по критериям: </t>
  </si>
  <si>
    <t xml:space="preserve">прямая  </t>
  </si>
  <si>
    <t xml:space="preserve">в том числе:               </t>
  </si>
  <si>
    <t xml:space="preserve">-   </t>
  </si>
  <si>
    <t xml:space="preserve">в том числе по критериям:  </t>
  </si>
  <si>
    <t xml:space="preserve">обратная </t>
  </si>
  <si>
    <t xml:space="preserve">Наименование параметра (критерия), характеризующего индикатор     </t>
  </si>
  <si>
    <t>фактическое (Ф)</t>
  </si>
  <si>
    <t>плановое (П)</t>
  </si>
  <si>
    <t>Оценочный бал</t>
  </si>
  <si>
    <t>Ф / П x 100 %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</si>
  <si>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   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</si>
  <si>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                    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</si>
  <si>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                      </t>
  </si>
  <si>
    <t xml:space="preserve">а) регламенты оказания услуг и рассмотрения обращений заявителей и потребителей услуг, шт.       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</si>
  <si>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       </t>
  </si>
  <si>
    <t xml:space="preserve">в) должностные инструкции сотрудников, обслуживающих заявителей и потребителей услуг, шт.   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</si>
  <si>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          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</si>
  <si>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 </t>
  </si>
  <si>
    <t xml:space="preserve">2.1. Наличие единого телефонного номера для приема обращений потребителей услуг (наличие - 1, отсутствие - 0)     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</si>
  <si>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            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</si>
  <si>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</si>
  <si>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</si>
  <si>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</si>
  <si>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</si>
  <si>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 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</si>
  <si>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    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</si>
  <si>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</si>
  <si>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 </t>
  </si>
  <si>
    <t xml:space="preserve">7. Итого по индикатору информативности     </t>
  </si>
  <si>
    <t xml:space="preserve">          Форма 2.2 - Расчет значения индикатора исполнительности</t>
  </si>
  <si>
    <t xml:space="preserve">Наименование параметра (показателя), характеризующего индикатор   </t>
  </si>
  <si>
    <t>Ф / П x 100%</t>
  </si>
  <si>
    <t>Оценочный балл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</si>
  <si>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</si>
  <si>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</si>
  <si>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  </t>
  </si>
  <si>
    <t xml:space="preserve">2. Соблюдение сроков по процедурам взаимодействия с потребителями услуг (заявителями) - всего   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</si>
  <si>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  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</si>
  <si>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   </t>
  </si>
  <si>
    <t xml:space="preserve">а) для физических лиц, включая индивидуальных  предпринимателей, и юридических лиц - субъектов малого и среднего предпринимательства, дней     </t>
  </si>
  <si>
    <t xml:space="preserve">б) для остальных потребителей услуг, дней          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</si>
  <si>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</si>
  <si>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3. Отсутствие (наличие) нарушений требований антимонопольного законодательства Российской Федерации, по критерию  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</si>
  <si>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           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</si>
  <si>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  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</si>
  <si>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        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</si>
  <si>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</si>
  <si>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</si>
  <si>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</si>
  <si>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</si>
  <si>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</si>
  <si>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</si>
  <si>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 </t>
  </si>
  <si>
    <t xml:space="preserve">8. Итого по индикатору исполнительности     </t>
  </si>
  <si>
    <t>Форма 2.3 - Расчет значения индикатора  результативности обратной связи</t>
  </si>
  <si>
    <t xml:space="preserve">Наименование параметра (показателя), характеризующего индикатор 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</si>
  <si>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</si>
  <si>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</si>
  <si>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    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</si>
  <si>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</si>
  <si>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         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</si>
  <si>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</si>
  <si>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</si>
  <si>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         </t>
  </si>
  <si>
    <t xml:space="preserve">3. Оперативность реагирования на обращения потребителей услуг - всего           </t>
  </si>
  <si>
    <t xml:space="preserve">3.1. Средняя продолжительность времени принятия мер по результатам обращения потребителя услуг, дней           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</si>
  <si>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    </t>
  </si>
  <si>
    <t>а) письменных опросов, шт. на 1000 потребителей услуг</t>
  </si>
  <si>
    <t xml:space="preserve">б) электронной связи через сеть Интернет, шт. на 1000 потребителей услуг   </t>
  </si>
  <si>
    <t xml:space="preserve">в) &lt;*&gt; системы автоинформирования, шт. на 1000 потребителей услуг              </t>
  </si>
  <si>
    <t xml:space="preserve">4. Индивидуальность подхода к потребителям услуг льготных категорий, по критерию 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</si>
  <si>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</si>
  <si>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</si>
  <si>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        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</si>
  <si>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</si>
  <si>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     </t>
  </si>
  <si>
    <t>Форма 2.4 - Предложения территориальных сетевых</t>
  </si>
  <si>
    <t>&lt;*&gt; Расчет производится при наличии в территориальной сетевой организации Системы автоинформирования (голосовая, СМС и другим способом).</t>
  </si>
  <si>
    <t>предлагаемые плановые значения параметров (критериев), характеризующих индикаторы качества &lt;**&gt;</t>
  </si>
  <si>
    <t>Ин</t>
  </si>
  <si>
    <t>1.1</t>
  </si>
  <si>
    <t>1.2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</si>
  <si>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</si>
  <si>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</si>
  <si>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</si>
  <si>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</si>
  <si>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</si>
  <si>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</si>
  <si>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</si>
  <si>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</si>
  <si>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</si>
  <si>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</si>
  <si>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</si>
  <si>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7.1</t>
  </si>
  <si>
    <t>Рс</t>
  </si>
  <si>
    <t>1.</t>
  </si>
  <si>
    <t>2.4</t>
  </si>
  <si>
    <t>2.5</t>
  </si>
  <si>
    <t>2.6</t>
  </si>
  <si>
    <t>5.2</t>
  </si>
  <si>
    <t>Предлагаемое плановое значения показателя уровня качества оказываемых услуг территориальной сетевой организации</t>
  </si>
  <si>
    <t>1.2 а)</t>
  </si>
  <si>
    <t>1.2 б)</t>
  </si>
  <si>
    <t>1.2 в)</t>
  </si>
  <si>
    <t>1.2 г)</t>
  </si>
  <si>
    <t>2.2 а)</t>
  </si>
  <si>
    <t>2.2 б)</t>
  </si>
  <si>
    <t>3.2 а)</t>
  </si>
  <si>
    <t>3.2 б)</t>
  </si>
  <si>
    <t>3.2 в)</t>
  </si>
  <si>
    <t>&lt;**&gt; Нумерация пунктов показателей параметров, характеризующих индикаторы качества, приведена в соответствии с формами 2.1 - 2.3 настоящего Приложения</t>
  </si>
  <si>
    <t>Форма  3.1  -  Отчетные  данные по  выполнению  заявок  на  технологическое</t>
  </si>
  <si>
    <t>№ п/п</t>
  </si>
  <si>
    <t>Наименование</t>
  </si>
  <si>
    <t>Число, шт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</si>
  <si>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</si>
  <si>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</si>
  <si>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</si>
  <si>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 xml:space="preserve">    Форма  4.1 - Показатели уровня надежности и уровня качества оказываемых</t>
  </si>
  <si>
    <t>услуг электросетевой организации</t>
  </si>
  <si>
    <t xml:space="preserve">Наименование показателя          </t>
  </si>
  <si>
    <t>N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</si>
  <si>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</si>
  <si>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</si>
  <si>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организации по управлению единой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</si>
  <si>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 (Птсо)</t>
  </si>
  <si>
    <t>Плановое значение показателя Птпр, Птпр (пл)</t>
  </si>
  <si>
    <t>Плановое значение показателя Пп, Пп (пл)</t>
  </si>
  <si>
    <t>Плановое значение показателя Птсо, Птсо (пл)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</si>
  <si>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</si>
  <si>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</si>
  <si>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 (территориальной сетевой организации)</t>
  </si>
  <si>
    <t>(1)</t>
  </si>
  <si>
    <t>(2)</t>
  </si>
  <si>
    <t>(3)</t>
  </si>
  <si>
    <t>(4), (4.1)</t>
  </si>
  <si>
    <t>п. 5.1. Методических указаний</t>
  </si>
  <si>
    <t>Форма  4.2 - Расчет обобщенного показателя уровня надежности и качества</t>
  </si>
  <si>
    <t>оказываемых услуг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</si>
  <si>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</si>
  <si>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</si>
  <si>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 Кнад</t>
  </si>
  <si>
    <t>4. Оценка достижения показателя уровня качества оказываемых услуг, Ккач</t>
  </si>
  <si>
    <t>5. Обобщенных показатель уровня надежности и качества оказываемых услуг, Коб</t>
  </si>
  <si>
    <t>-</t>
  </si>
  <si>
    <t>п.5.1</t>
  </si>
  <si>
    <t>(5)</t>
  </si>
  <si>
    <t>(наименование электросетевой организации)</t>
  </si>
  <si>
    <t>организаций по плановым значениям параметров (критериев),</t>
  </si>
  <si>
    <t xml:space="preserve"> характеризующих индикаторы качества, на каждый расчетный</t>
  </si>
  <si>
    <t>период регулирования в пределах долгосрочного периода</t>
  </si>
  <si>
    <t xml:space="preserve"> регулирования &lt;*&gt;</t>
  </si>
  <si>
    <t>Акт №1</t>
  </si>
  <si>
    <t>ОАО "НЗИВ"</t>
  </si>
  <si>
    <t>Реконструкция ТП, РП, ГПП</t>
  </si>
  <si>
    <t>замена физически устаревшего оборудования</t>
  </si>
  <si>
    <t xml:space="preserve">Максимальное за расчетный период 2013 г. число точек присоединения                             </t>
  </si>
  <si>
    <t>присоединение к сети, в период  2013 год.</t>
  </si>
  <si>
    <t>2013 год</t>
  </si>
  <si>
    <t xml:space="preserve"> Форма 1.3 - Предложения электросетевой организации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</si>
</sst>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0" fontId="2" fillId="0" borderId="20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7109375" style="2" customWidth="1"/>
    <col min="2" max="2" width="20.421875" style="2" customWidth="1"/>
    <col min="3" max="3" width="25.7109375" style="2" customWidth="1"/>
    <col min="4" max="4" width="51.421875" style="2" customWidth="1"/>
    <col min="5" max="16384" width="9.140625" style="2" customWidth="1"/>
  </cols>
  <sheetData>
    <row r="1" spans="1:4" ht="15.75">
      <c r="A1" s="56" t="s">
        <v>5</v>
      </c>
      <c r="B1" s="56"/>
      <c r="C1" s="56"/>
      <c r="D1" s="56"/>
    </row>
    <row r="2" spans="1:4" ht="15.75">
      <c r="A2" s="56" t="s">
        <v>6</v>
      </c>
      <c r="B2" s="56"/>
      <c r="C2" s="56"/>
      <c r="D2" s="56"/>
    </row>
    <row r="3" spans="1:4" ht="15.75">
      <c r="A3" s="56" t="s">
        <v>186</v>
      </c>
      <c r="B3" s="56"/>
      <c r="C3" s="56"/>
      <c r="D3" s="56"/>
    </row>
    <row r="4" ht="15.75">
      <c r="A4" s="1"/>
    </row>
    <row r="5" spans="1:4" ht="15.75">
      <c r="A5" s="57" t="s">
        <v>181</v>
      </c>
      <c r="B5" s="57"/>
      <c r="C5" s="57"/>
      <c r="D5" s="57"/>
    </row>
    <row r="6" spans="1:4" ht="15.75">
      <c r="A6" s="55" t="s">
        <v>175</v>
      </c>
      <c r="B6" s="55"/>
      <c r="C6" s="55"/>
      <c r="D6" s="55"/>
    </row>
    <row r="8" spans="1:4" ht="63">
      <c r="A8" s="6" t="s">
        <v>2</v>
      </c>
      <c r="B8" s="7" t="s">
        <v>0</v>
      </c>
      <c r="C8" s="8" t="s">
        <v>1</v>
      </c>
      <c r="D8" s="8" t="s">
        <v>3</v>
      </c>
    </row>
    <row r="9" spans="1:4" ht="15.75">
      <c r="A9" s="9">
        <v>1</v>
      </c>
      <c r="B9" s="9">
        <v>2</v>
      </c>
      <c r="C9" s="9">
        <v>3</v>
      </c>
      <c r="D9" s="9">
        <v>4</v>
      </c>
    </row>
    <row r="10" spans="1:4" ht="15.75">
      <c r="A10" s="9">
        <v>1</v>
      </c>
      <c r="B10" s="46" t="s">
        <v>180</v>
      </c>
      <c r="C10" s="47">
        <v>1.4</v>
      </c>
      <c r="D10" s="47">
        <v>20</v>
      </c>
    </row>
    <row r="11" spans="1:4" ht="14.25" customHeight="1">
      <c r="A11" s="9">
        <v>2</v>
      </c>
      <c r="B11" s="46"/>
      <c r="C11" s="47"/>
      <c r="D11" s="47"/>
    </row>
    <row r="12" spans="1:4" ht="15.75">
      <c r="A12" s="9">
        <v>3</v>
      </c>
      <c r="B12" s="46"/>
      <c r="C12" s="47"/>
      <c r="D12" s="47"/>
    </row>
    <row r="13" spans="1:4" ht="15.75">
      <c r="A13" s="9">
        <v>4</v>
      </c>
      <c r="B13" s="46"/>
      <c r="C13" s="47"/>
      <c r="D13" s="47"/>
    </row>
    <row r="14" spans="1:4" ht="15.75">
      <c r="A14" s="9">
        <v>5</v>
      </c>
      <c r="B14" s="46"/>
      <c r="C14" s="47"/>
      <c r="D14" s="47"/>
    </row>
    <row r="15" spans="1:4" ht="15.75">
      <c r="A15" s="9">
        <v>6</v>
      </c>
      <c r="B15" s="46"/>
      <c r="C15" s="47"/>
      <c r="D15" s="47"/>
    </row>
    <row r="16" spans="1:4" ht="15.75">
      <c r="A16" s="9">
        <v>7</v>
      </c>
      <c r="B16" s="46"/>
      <c r="C16" s="47"/>
      <c r="D16" s="47"/>
    </row>
    <row r="17" spans="1:4" ht="15.75">
      <c r="A17" s="9">
        <v>8</v>
      </c>
      <c r="B17" s="46"/>
      <c r="C17" s="47"/>
      <c r="D17" s="47"/>
    </row>
    <row r="18" spans="1:4" ht="15.75">
      <c r="A18" s="9">
        <v>9</v>
      </c>
      <c r="B18" s="46"/>
      <c r="C18" s="47"/>
      <c r="D18" s="47"/>
    </row>
    <row r="19" spans="1:4" ht="15.75">
      <c r="A19" s="9">
        <v>10</v>
      </c>
      <c r="B19" s="46"/>
      <c r="C19" s="47"/>
      <c r="D19" s="47"/>
    </row>
    <row r="21" spans="1:4" ht="15.75">
      <c r="A21" s="55" t="s">
        <v>4</v>
      </c>
      <c r="B21" s="55"/>
      <c r="C21" s="55"/>
      <c r="D21" s="55"/>
    </row>
    <row r="24" ht="15.75">
      <c r="A24" s="1"/>
    </row>
    <row r="25" ht="15.75">
      <c r="A25" s="1"/>
    </row>
  </sheetData>
  <sheetProtection/>
  <mergeCells count="6">
    <mergeCell ref="A21:D21"/>
    <mergeCell ref="A6:D6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5.28125" style="2" customWidth="1"/>
    <col min="2" max="2" width="16.00390625" style="2" customWidth="1"/>
    <col min="3" max="3" width="26.8515625" style="2" customWidth="1"/>
    <col min="4" max="16384" width="9.140625" style="2" customWidth="1"/>
  </cols>
  <sheetData>
    <row r="2" spans="1:3" ht="15.75">
      <c r="A2" s="56" t="s">
        <v>165</v>
      </c>
      <c r="B2" s="56"/>
      <c r="C2" s="56"/>
    </row>
    <row r="3" spans="1:3" ht="15.75">
      <c r="A3" s="56" t="s">
        <v>166</v>
      </c>
      <c r="B3" s="56"/>
      <c r="C3" s="56"/>
    </row>
    <row r="4" spans="1:3" ht="15.75">
      <c r="A4" s="3"/>
      <c r="B4" s="3"/>
      <c r="C4" s="3"/>
    </row>
    <row r="5" spans="1:4" ht="15.75">
      <c r="A5" s="57" t="str">
        <f>'1.1'!A5:D5</f>
        <v>ОАО "НЗИВ"</v>
      </c>
      <c r="B5" s="57"/>
      <c r="C5" s="57"/>
      <c r="D5" s="24"/>
    </row>
    <row r="6" spans="1:4" ht="15.75">
      <c r="A6" s="55" t="s">
        <v>175</v>
      </c>
      <c r="B6" s="55"/>
      <c r="C6" s="55"/>
      <c r="D6" s="3"/>
    </row>
    <row r="8" spans="1:3" ht="47.25">
      <c r="A8" s="7" t="s">
        <v>141</v>
      </c>
      <c r="B8" s="7" t="s">
        <v>149</v>
      </c>
      <c r="C8" s="7" t="s">
        <v>150</v>
      </c>
    </row>
    <row r="9" spans="1:3" ht="33.75" customHeight="1">
      <c r="A9" s="7" t="s">
        <v>167</v>
      </c>
      <c r="B9" s="7" t="s">
        <v>172</v>
      </c>
      <c r="C9" s="7">
        <v>0.65</v>
      </c>
    </row>
    <row r="10" spans="1:3" ht="34.5" customHeight="1">
      <c r="A10" s="7" t="s">
        <v>168</v>
      </c>
      <c r="B10" s="7" t="s">
        <v>172</v>
      </c>
      <c r="C10" s="7">
        <v>0.35</v>
      </c>
    </row>
    <row r="11" spans="1:3" ht="34.5" customHeight="1">
      <c r="A11" s="7" t="s">
        <v>169</v>
      </c>
      <c r="B11" s="7" t="s">
        <v>173</v>
      </c>
      <c r="C11" s="7" t="s">
        <v>172</v>
      </c>
    </row>
    <row r="12" spans="1:3" ht="35.25" customHeight="1">
      <c r="A12" s="7" t="s">
        <v>170</v>
      </c>
      <c r="B12" s="7" t="s">
        <v>173</v>
      </c>
      <c r="C12" s="7" t="s">
        <v>172</v>
      </c>
    </row>
    <row r="13" spans="1:3" ht="47.25">
      <c r="A13" s="7" t="s">
        <v>171</v>
      </c>
      <c r="B13" s="30" t="s">
        <v>174</v>
      </c>
      <c r="C13" s="7" t="s">
        <v>172</v>
      </c>
    </row>
    <row r="17" ht="15.75">
      <c r="A17" s="1"/>
    </row>
    <row r="18" ht="15.75">
      <c r="A18" s="1"/>
    </row>
  </sheetData>
  <sheetProtection/>
  <mergeCells count="4">
    <mergeCell ref="A2:C2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2" sqref="A2:C3"/>
    </sheetView>
  </sheetViews>
  <sheetFormatPr defaultColWidth="9.140625" defaultRowHeight="15"/>
  <cols>
    <col min="1" max="1" width="9.140625" style="2" customWidth="1"/>
    <col min="2" max="2" width="55.140625" style="2" customWidth="1"/>
    <col min="3" max="3" width="23.57421875" style="2" customWidth="1"/>
    <col min="4" max="16384" width="9.140625" style="2" customWidth="1"/>
  </cols>
  <sheetData>
    <row r="2" spans="1:3" ht="15.75">
      <c r="A2" s="56" t="s">
        <v>7</v>
      </c>
      <c r="B2" s="56"/>
      <c r="C2" s="56"/>
    </row>
    <row r="3" spans="1:3" ht="15.75">
      <c r="A3" s="56" t="s">
        <v>8</v>
      </c>
      <c r="B3" s="56"/>
      <c r="C3" s="56"/>
    </row>
    <row r="4" spans="1:4" ht="15.75">
      <c r="A4" s="55"/>
      <c r="B4" s="55"/>
      <c r="C4" s="55"/>
      <c r="D4" s="55"/>
    </row>
    <row r="5" spans="1:3" ht="15.75">
      <c r="A5" s="57" t="str">
        <f>'1.1'!A5</f>
        <v>ОАО "НЗИВ"</v>
      </c>
      <c r="B5" s="57"/>
      <c r="C5" s="57"/>
    </row>
    <row r="6" spans="1:4" ht="15.75">
      <c r="A6" s="55" t="s">
        <v>175</v>
      </c>
      <c r="B6" s="55"/>
      <c r="C6" s="55"/>
      <c r="D6" s="3"/>
    </row>
    <row r="8" spans="2:3" ht="30.75" customHeight="1">
      <c r="B8" s="4" t="s">
        <v>184</v>
      </c>
      <c r="C8" s="31">
        <v>20</v>
      </c>
    </row>
    <row r="9" spans="2:3" ht="30.75" customHeight="1">
      <c r="B9" s="4" t="s">
        <v>9</v>
      </c>
      <c r="C9" s="32">
        <f>SUM('1.1'!C10:C19)</f>
        <v>1.4</v>
      </c>
    </row>
    <row r="10" spans="2:3" ht="31.5" customHeight="1">
      <c r="B10" s="4" t="s">
        <v>10</v>
      </c>
      <c r="C10" s="5">
        <f>C9/C8</f>
        <v>0.06999999999999999</v>
      </c>
    </row>
    <row r="13" ht="15.75">
      <c r="A13" s="1"/>
    </row>
    <row r="14" ht="15.75">
      <c r="A14" s="1"/>
    </row>
  </sheetData>
  <sheetProtection/>
  <mergeCells count="5">
    <mergeCell ref="A2:C2"/>
    <mergeCell ref="A5:C5"/>
    <mergeCell ref="A4:D4"/>
    <mergeCell ref="A6:C6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A2" sqref="A2:G5"/>
    </sheetView>
  </sheetViews>
  <sheetFormatPr defaultColWidth="9.140625" defaultRowHeight="15"/>
  <cols>
    <col min="1" max="1" width="29.57421875" style="2" customWidth="1"/>
    <col min="2" max="2" width="39.57421875" style="2" customWidth="1"/>
    <col min="3" max="3" width="18.421875" style="2" customWidth="1"/>
    <col min="4" max="4" width="9.28125" style="2" customWidth="1"/>
    <col min="5" max="16384" width="9.140625" style="2" customWidth="1"/>
  </cols>
  <sheetData>
    <row r="2" spans="1:7" ht="15.75">
      <c r="A2" s="58" t="s">
        <v>187</v>
      </c>
      <c r="B2" s="58"/>
      <c r="C2" s="58"/>
      <c r="D2" s="58"/>
      <c r="E2" s="58"/>
      <c r="F2" s="58"/>
      <c r="G2" s="58"/>
    </row>
    <row r="3" spans="1:7" ht="15.75">
      <c r="A3" s="58" t="s">
        <v>11</v>
      </c>
      <c r="B3" s="58"/>
      <c r="C3" s="58"/>
      <c r="D3" s="58"/>
      <c r="E3" s="58"/>
      <c r="F3" s="58"/>
      <c r="G3" s="58"/>
    </row>
    <row r="4" spans="1:7" ht="15.75">
      <c r="A4" s="58" t="s">
        <v>12</v>
      </c>
      <c r="B4" s="58"/>
      <c r="C4" s="58"/>
      <c r="D4" s="58"/>
      <c r="E4" s="58"/>
      <c r="F4" s="58"/>
      <c r="G4" s="58"/>
    </row>
    <row r="5" spans="1:7" ht="15.75">
      <c r="A5" s="58" t="s">
        <v>13</v>
      </c>
      <c r="B5" s="58"/>
      <c r="C5" s="58"/>
      <c r="D5" s="58"/>
      <c r="E5" s="58"/>
      <c r="F5" s="58"/>
      <c r="G5" s="58"/>
    </row>
    <row r="6" ht="15.75">
      <c r="A6" s="1"/>
    </row>
    <row r="7" spans="1:7" ht="15.75">
      <c r="A7" s="55"/>
      <c r="B7" s="55"/>
      <c r="C7" s="55"/>
      <c r="D7" s="55"/>
      <c r="E7" s="55"/>
      <c r="F7" s="55"/>
      <c r="G7" s="55"/>
    </row>
    <row r="8" spans="1:7" ht="15.75">
      <c r="A8" s="57" t="s">
        <v>181</v>
      </c>
      <c r="B8" s="57"/>
      <c r="C8" s="57"/>
      <c r="D8" s="57"/>
      <c r="E8" s="57"/>
      <c r="F8" s="57"/>
      <c r="G8" s="57"/>
    </row>
    <row r="9" spans="1:7" ht="15.75">
      <c r="A9" s="55" t="s">
        <v>175</v>
      </c>
      <c r="B9" s="55"/>
      <c r="C9" s="55"/>
      <c r="D9" s="55"/>
      <c r="E9" s="55"/>
      <c r="F9" s="55"/>
      <c r="G9" s="55"/>
    </row>
    <row r="11" spans="1:7" ht="15" customHeight="1">
      <c r="A11" s="64" t="s">
        <v>14</v>
      </c>
      <c r="B11" s="66" t="s">
        <v>15</v>
      </c>
      <c r="C11" s="66" t="s">
        <v>16</v>
      </c>
      <c r="D11" s="61" t="s">
        <v>17</v>
      </c>
      <c r="E11" s="62"/>
      <c r="F11" s="62"/>
      <c r="G11" s="63"/>
    </row>
    <row r="12" spans="1:7" ht="15.75">
      <c r="A12" s="65"/>
      <c r="B12" s="66"/>
      <c r="C12" s="66"/>
      <c r="D12" s="7">
        <v>2013</v>
      </c>
      <c r="E12" s="7">
        <v>2014</v>
      </c>
      <c r="F12" s="7">
        <v>2015</v>
      </c>
      <c r="G12" s="7">
        <v>2016</v>
      </c>
    </row>
    <row r="13" spans="1:7" ht="69" customHeight="1">
      <c r="A13" s="11" t="s">
        <v>18</v>
      </c>
      <c r="B13" s="47" t="s">
        <v>182</v>
      </c>
      <c r="C13" s="46" t="s">
        <v>183</v>
      </c>
      <c r="D13" s="5">
        <f>'1.2'!C10</f>
        <v>0.06999999999999999</v>
      </c>
      <c r="E13" s="5">
        <f>D13*(1-0.015)</f>
        <v>0.06895</v>
      </c>
      <c r="F13" s="5">
        <f>E13*(1-0.015)</f>
        <v>0.06791575</v>
      </c>
      <c r="G13" s="5">
        <f>F13*(1-0.015)</f>
        <v>0.06689701375</v>
      </c>
    </row>
    <row r="14" spans="1:7" ht="85.5" customHeight="1">
      <c r="A14" s="11" t="s">
        <v>19</v>
      </c>
      <c r="B14" s="47"/>
      <c r="C14" s="47"/>
      <c r="D14" s="6" t="s">
        <v>172</v>
      </c>
      <c r="E14" s="6" t="s">
        <v>172</v>
      </c>
      <c r="F14" s="6" t="s">
        <v>172</v>
      </c>
      <c r="G14" s="6" t="s">
        <v>172</v>
      </c>
    </row>
    <row r="15" spans="1:7" ht="68.25" customHeight="1">
      <c r="A15" s="11" t="s">
        <v>20</v>
      </c>
      <c r="B15" s="47"/>
      <c r="C15" s="47"/>
      <c r="D15" s="10">
        <v>0.81</v>
      </c>
      <c r="E15" s="10">
        <v>0.79</v>
      </c>
      <c r="F15" s="10">
        <f>E15*(1-0.015)</f>
        <v>0.77815</v>
      </c>
      <c r="G15" s="10">
        <f>F15*(1-0.015)</f>
        <v>0.76647775</v>
      </c>
    </row>
    <row r="16" spans="1:7" ht="51" customHeight="1">
      <c r="A16" s="59" t="s">
        <v>21</v>
      </c>
      <c r="B16" s="60"/>
      <c r="C16" s="60"/>
      <c r="D16" s="60"/>
      <c r="E16" s="60"/>
      <c r="F16" s="60"/>
      <c r="G16" s="60"/>
    </row>
    <row r="18" ht="15.75">
      <c r="A18" s="1"/>
    </row>
    <row r="19" ht="15.75">
      <c r="A19" s="1"/>
    </row>
  </sheetData>
  <sheetProtection/>
  <mergeCells count="12">
    <mergeCell ref="A9:G9"/>
    <mergeCell ref="A16:G16"/>
    <mergeCell ref="D11:G11"/>
    <mergeCell ref="A11:A12"/>
    <mergeCell ref="B11:B12"/>
    <mergeCell ref="C11:C12"/>
    <mergeCell ref="A8:G8"/>
    <mergeCell ref="A7:G7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zoomScalePageLayoutView="0" workbookViewId="0" topLeftCell="A10">
      <selection activeCell="A34" sqref="A34:A35"/>
    </sheetView>
  </sheetViews>
  <sheetFormatPr defaultColWidth="9.140625" defaultRowHeight="15"/>
  <cols>
    <col min="1" max="1" width="44.28125" style="2" customWidth="1"/>
    <col min="2" max="2" width="15.00390625" style="2" customWidth="1"/>
    <col min="3" max="3" width="14.28125" style="2" customWidth="1"/>
    <col min="4" max="4" width="17.8515625" style="2" customWidth="1"/>
    <col min="5" max="5" width="14.8515625" style="2" customWidth="1"/>
    <col min="6" max="6" width="14.57421875" style="2" customWidth="1"/>
    <col min="7" max="16384" width="9.140625" style="2" customWidth="1"/>
  </cols>
  <sheetData>
    <row r="2" spans="1:6" ht="15.75">
      <c r="A2" s="56" t="s">
        <v>22</v>
      </c>
      <c r="B2" s="56"/>
      <c r="C2" s="56"/>
      <c r="D2" s="56"/>
      <c r="E2" s="56"/>
      <c r="F2" s="56"/>
    </row>
    <row r="3" ht="15.75">
      <c r="B3" s="1"/>
    </row>
    <row r="4" spans="1:6" ht="15.75">
      <c r="A4" s="57" t="str">
        <f>'1.1'!A5</f>
        <v>ОАО "НЗИВ"</v>
      </c>
      <c r="B4" s="57"/>
      <c r="C4" s="57"/>
      <c r="D4" s="57"/>
      <c r="E4" s="57"/>
      <c r="F4" s="57"/>
    </row>
    <row r="5" spans="1:7" ht="15.75">
      <c r="A5" s="55" t="s">
        <v>175</v>
      </c>
      <c r="B5" s="55"/>
      <c r="C5" s="55"/>
      <c r="D5" s="55"/>
      <c r="E5" s="55"/>
      <c r="F5" s="55"/>
      <c r="G5" s="3"/>
    </row>
    <row r="7" spans="1:6" ht="15.75">
      <c r="A7" s="66" t="s">
        <v>33</v>
      </c>
      <c r="B7" s="66" t="s">
        <v>23</v>
      </c>
      <c r="C7" s="66"/>
      <c r="D7" s="66" t="s">
        <v>37</v>
      </c>
      <c r="E7" s="66" t="s">
        <v>24</v>
      </c>
      <c r="F7" s="66" t="s">
        <v>36</v>
      </c>
    </row>
    <row r="8" spans="1:6" ht="15.75">
      <c r="A8" s="66"/>
      <c r="B8" s="66"/>
      <c r="C8" s="66"/>
      <c r="D8" s="66"/>
      <c r="E8" s="66"/>
      <c r="F8" s="66"/>
    </row>
    <row r="9" spans="1:6" ht="15.75">
      <c r="A9" s="66"/>
      <c r="B9" s="66" t="s">
        <v>34</v>
      </c>
      <c r="C9" s="66" t="s">
        <v>35</v>
      </c>
      <c r="D9" s="66"/>
      <c r="E9" s="66"/>
      <c r="F9" s="66"/>
    </row>
    <row r="10" spans="1:6" ht="15.75">
      <c r="A10" s="66"/>
      <c r="B10" s="66"/>
      <c r="C10" s="66"/>
      <c r="D10" s="66"/>
      <c r="E10" s="66"/>
      <c r="F10" s="66"/>
    </row>
    <row r="11" spans="1:6" ht="15.75">
      <c r="A11" s="66"/>
      <c r="B11" s="66"/>
      <c r="C11" s="66"/>
      <c r="D11" s="66"/>
      <c r="E11" s="66"/>
      <c r="F11" s="66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88.5" customHeight="1">
      <c r="A13" s="37" t="s">
        <v>38</v>
      </c>
      <c r="B13" s="38"/>
      <c r="C13" s="38"/>
      <c r="D13" s="39" t="s">
        <v>25</v>
      </c>
      <c r="E13" s="13" t="s">
        <v>26</v>
      </c>
      <c r="F13" s="13">
        <f>(F15+F16)/2</f>
        <v>2</v>
      </c>
    </row>
    <row r="14" spans="1:6" ht="15.75">
      <c r="A14" s="11" t="s">
        <v>27</v>
      </c>
      <c r="B14" s="7"/>
      <c r="C14" s="7"/>
      <c r="D14" s="12"/>
      <c r="E14" s="7"/>
      <c r="F14" s="7"/>
    </row>
    <row r="15" spans="1:6" ht="84.75" customHeight="1">
      <c r="A15" s="52" t="s">
        <v>39</v>
      </c>
      <c r="B15" s="46">
        <v>5</v>
      </c>
      <c r="C15" s="46">
        <v>5</v>
      </c>
      <c r="D15" s="14">
        <f>IF(C15=0,0,B15/C15)</f>
        <v>1</v>
      </c>
      <c r="E15" s="7" t="s">
        <v>28</v>
      </c>
      <c r="F15" s="36">
        <f>IF(AND(D15&gt;=80%,D15&lt;=120%),2,IF(D15&lt;80%,3,1))</f>
        <v>2</v>
      </c>
    </row>
    <row r="16" spans="1:6" ht="99.75" customHeight="1">
      <c r="A16" s="52" t="s">
        <v>40</v>
      </c>
      <c r="B16" s="46">
        <v>5</v>
      </c>
      <c r="C16" s="46">
        <v>5</v>
      </c>
      <c r="D16" s="14">
        <f>IF(C16=0,0,B16/C16)</f>
        <v>1</v>
      </c>
      <c r="E16" s="7" t="s">
        <v>28</v>
      </c>
      <c r="F16" s="36">
        <f>IF(AND(D16&gt;=80%,D16&lt;=120%),2,IF(D16&lt;80%,3,1))</f>
        <v>2</v>
      </c>
    </row>
    <row r="17" spans="1:6" ht="15.75">
      <c r="A17" s="51" t="s">
        <v>29</v>
      </c>
      <c r="B17" s="46"/>
      <c r="C17" s="46"/>
      <c r="D17" s="12"/>
      <c r="E17" s="7"/>
      <c r="F17" s="7"/>
    </row>
    <row r="18" spans="1:6" ht="49.5" customHeight="1">
      <c r="A18" s="52" t="s">
        <v>41</v>
      </c>
      <c r="B18" s="46">
        <v>2</v>
      </c>
      <c r="C18" s="46">
        <v>2</v>
      </c>
      <c r="D18" s="14">
        <f>IF(C18=0,0,B18/C18)</f>
        <v>1</v>
      </c>
      <c r="E18" s="7" t="s">
        <v>26</v>
      </c>
      <c r="F18" s="7" t="s">
        <v>30</v>
      </c>
    </row>
    <row r="19" spans="1:6" ht="66.75" customHeight="1">
      <c r="A19" s="52" t="s">
        <v>42</v>
      </c>
      <c r="B19" s="46">
        <v>1</v>
      </c>
      <c r="C19" s="46">
        <v>1</v>
      </c>
      <c r="D19" s="14">
        <f>IF(C19=0,0,B19/C19)</f>
        <v>1</v>
      </c>
      <c r="E19" s="7" t="s">
        <v>26</v>
      </c>
      <c r="F19" s="7" t="s">
        <v>30</v>
      </c>
    </row>
    <row r="20" spans="1:6" ht="47.25" customHeight="1">
      <c r="A20" s="52" t="s">
        <v>43</v>
      </c>
      <c r="B20" s="46">
        <v>1</v>
      </c>
      <c r="C20" s="46">
        <v>1</v>
      </c>
      <c r="D20" s="14">
        <f>IF(C20=0,0,B20/C20)</f>
        <v>1</v>
      </c>
      <c r="E20" s="7" t="s">
        <v>26</v>
      </c>
      <c r="F20" s="7" t="s">
        <v>30</v>
      </c>
    </row>
    <row r="21" spans="1:6" ht="65.25" customHeight="1">
      <c r="A21" s="52" t="s">
        <v>44</v>
      </c>
      <c r="B21" s="46">
        <v>1</v>
      </c>
      <c r="C21" s="46">
        <v>1</v>
      </c>
      <c r="D21" s="14">
        <f>IF(C21=0,0,B21/C21)</f>
        <v>1</v>
      </c>
      <c r="E21" s="7" t="s">
        <v>26</v>
      </c>
      <c r="F21" s="7" t="s">
        <v>30</v>
      </c>
    </row>
    <row r="22" spans="1:6" ht="77.25" customHeight="1">
      <c r="A22" s="37" t="s">
        <v>45</v>
      </c>
      <c r="B22" s="48"/>
      <c r="C22" s="48"/>
      <c r="D22" s="39" t="s">
        <v>25</v>
      </c>
      <c r="E22" s="13" t="s">
        <v>26</v>
      </c>
      <c r="F22" s="13">
        <f>(F24+F25+F26)/3</f>
        <v>2</v>
      </c>
    </row>
    <row r="23" spans="1:6" ht="15.75">
      <c r="A23" s="15" t="s">
        <v>31</v>
      </c>
      <c r="B23" s="46"/>
      <c r="C23" s="46"/>
      <c r="D23" s="12"/>
      <c r="E23" s="7"/>
      <c r="F23" s="7"/>
    </row>
    <row r="24" spans="1:6" ht="63.75" customHeight="1">
      <c r="A24" s="52" t="s">
        <v>46</v>
      </c>
      <c r="B24" s="46">
        <v>1</v>
      </c>
      <c r="C24" s="46">
        <v>1</v>
      </c>
      <c r="D24" s="14">
        <f>IF(C24=0,0,B24/C24)</f>
        <v>1</v>
      </c>
      <c r="E24" s="7" t="s">
        <v>28</v>
      </c>
      <c r="F24" s="35">
        <f>IF(AND(D24&gt;=80%,D24&lt;=120%),2,IF(D24&lt;80%,3,1))</f>
        <v>2</v>
      </c>
    </row>
    <row r="25" spans="1:6" ht="96" customHeight="1">
      <c r="A25" s="52" t="s">
        <v>47</v>
      </c>
      <c r="B25" s="46">
        <v>0</v>
      </c>
      <c r="C25" s="46">
        <v>0</v>
      </c>
      <c r="D25" s="14">
        <v>1</v>
      </c>
      <c r="E25" s="7" t="s">
        <v>28</v>
      </c>
      <c r="F25" s="35">
        <f>IF(AND(D25&gt;=80%,D25&lt;=120%),2,IF(D25&lt;80%,3,1))</f>
        <v>2</v>
      </c>
    </row>
    <row r="26" spans="1:6" ht="88.5" customHeight="1">
      <c r="A26" s="52" t="s">
        <v>48</v>
      </c>
      <c r="B26" s="46">
        <v>0</v>
      </c>
      <c r="C26" s="46">
        <v>0</v>
      </c>
      <c r="D26" s="14">
        <v>1</v>
      </c>
      <c r="E26" s="7" t="s">
        <v>28</v>
      </c>
      <c r="F26" s="35">
        <f>IF(AND(D26&gt;=80%,D26&lt;=120%),2,IF(D26&lt;80%,3,1))</f>
        <v>2</v>
      </c>
    </row>
    <row r="27" spans="1:6" ht="96.75" customHeight="1">
      <c r="A27" s="52" t="s">
        <v>49</v>
      </c>
      <c r="B27" s="46">
        <v>0</v>
      </c>
      <c r="C27" s="46">
        <v>0</v>
      </c>
      <c r="D27" s="14">
        <v>1</v>
      </c>
      <c r="E27" s="7" t="s">
        <v>28</v>
      </c>
      <c r="F27" s="35">
        <f>IF(AND(D27&gt;=80%,D27&lt;=120%),2,IF(D27&lt;80%,3,1))</f>
        <v>2</v>
      </c>
    </row>
    <row r="28" spans="1:6" ht="126.75" customHeight="1">
      <c r="A28" s="37" t="s">
        <v>50</v>
      </c>
      <c r="B28" s="48">
        <v>1</v>
      </c>
      <c r="C28" s="48">
        <v>1</v>
      </c>
      <c r="D28" s="42">
        <f>IF(C28=0,0,B28/C28)</f>
        <v>1</v>
      </c>
      <c r="E28" s="13" t="s">
        <v>28</v>
      </c>
      <c r="F28" s="40">
        <f>IF(AND(D28&gt;=80%,D28&lt;=120%),2,IF(D28&lt;80%,3,1))</f>
        <v>2</v>
      </c>
    </row>
    <row r="29" spans="1:6" ht="91.5" customHeight="1">
      <c r="A29" s="37" t="s">
        <v>51</v>
      </c>
      <c r="B29" s="49" t="s">
        <v>25</v>
      </c>
      <c r="C29" s="46" t="s">
        <v>26</v>
      </c>
      <c r="D29" s="41"/>
      <c r="E29" s="13" t="s">
        <v>32</v>
      </c>
      <c r="F29" s="13">
        <f>F30</f>
        <v>2</v>
      </c>
    </row>
    <row r="30" spans="1:6" ht="116.25" customHeight="1">
      <c r="A30" s="52" t="s">
        <v>52</v>
      </c>
      <c r="B30" s="46">
        <v>0</v>
      </c>
      <c r="C30" s="46">
        <v>0</v>
      </c>
      <c r="D30" s="14">
        <v>1</v>
      </c>
      <c r="E30" s="7"/>
      <c r="F30" s="35">
        <f>IF(AND(D30&gt;=80%,D30&lt;=120%),2,IF(D30&lt;80%,1,3))</f>
        <v>2</v>
      </c>
    </row>
    <row r="31" spans="1:6" ht="15.75">
      <c r="A31" s="15"/>
      <c r="B31" s="46"/>
      <c r="C31" s="46"/>
      <c r="D31" s="12"/>
      <c r="E31" s="7"/>
      <c r="F31" s="7"/>
    </row>
    <row r="32" spans="1:6" ht="84" customHeight="1">
      <c r="A32" s="11" t="s">
        <v>53</v>
      </c>
      <c r="B32" s="49" t="s">
        <v>25</v>
      </c>
      <c r="C32" s="46" t="s">
        <v>26</v>
      </c>
      <c r="D32" s="12" t="s">
        <v>25</v>
      </c>
      <c r="E32" s="7" t="s">
        <v>26</v>
      </c>
      <c r="F32" s="13">
        <f>(F34+F35)/2</f>
        <v>2</v>
      </c>
    </row>
    <row r="33" spans="1:6" ht="15.75">
      <c r="A33" s="15" t="s">
        <v>27</v>
      </c>
      <c r="B33" s="46"/>
      <c r="C33" s="46"/>
      <c r="D33" s="12"/>
      <c r="E33" s="7"/>
      <c r="F33" s="7"/>
    </row>
    <row r="34" spans="1:6" ht="109.5" customHeight="1">
      <c r="A34" s="52" t="s">
        <v>54</v>
      </c>
      <c r="B34" s="46">
        <v>1</v>
      </c>
      <c r="C34" s="46">
        <v>1</v>
      </c>
      <c r="D34" s="14">
        <f>IF(C34=0,0,B34/C34)</f>
        <v>1</v>
      </c>
      <c r="E34" s="7" t="s">
        <v>32</v>
      </c>
      <c r="F34" s="35">
        <f>IF(AND(D34&gt;=80%,D34&lt;=120%),2,IF(D34&lt;80%,1,3))</f>
        <v>2</v>
      </c>
    </row>
    <row r="35" spans="1:6" ht="130.5" customHeight="1">
      <c r="A35" s="52" t="s">
        <v>55</v>
      </c>
      <c r="B35" s="46">
        <v>0</v>
      </c>
      <c r="C35" s="46">
        <v>0</v>
      </c>
      <c r="D35" s="14">
        <v>1</v>
      </c>
      <c r="E35" s="7" t="s">
        <v>32</v>
      </c>
      <c r="F35" s="35">
        <f>IF(AND(D35&gt;=80%,D35&lt;=120%),2,IF(D35&lt;80%,1,3))</f>
        <v>2</v>
      </c>
    </row>
    <row r="36" spans="1:6" ht="27" customHeight="1">
      <c r="A36" s="15" t="s">
        <v>56</v>
      </c>
      <c r="B36" s="7" t="s">
        <v>25</v>
      </c>
      <c r="C36" s="7" t="s">
        <v>25</v>
      </c>
      <c r="D36" s="12" t="s">
        <v>25</v>
      </c>
      <c r="E36" s="7" t="s">
        <v>26</v>
      </c>
      <c r="F36" s="45">
        <f>(F13+F22+F27+F28+F29+F32)/6</f>
        <v>2</v>
      </c>
    </row>
    <row r="39" ht="15.75">
      <c r="A39" s="1"/>
    </row>
    <row r="40" ht="15.75">
      <c r="A40" s="1"/>
    </row>
  </sheetData>
  <sheetProtection/>
  <mergeCells count="10">
    <mergeCell ref="A2:F2"/>
    <mergeCell ref="A4:F4"/>
    <mergeCell ref="A5:F5"/>
    <mergeCell ref="A7:A11"/>
    <mergeCell ref="B9:B11"/>
    <mergeCell ref="C9:C11"/>
    <mergeCell ref="B7:C8"/>
    <mergeCell ref="F7:F11"/>
    <mergeCell ref="E7:E11"/>
    <mergeCell ref="D7:D1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zoomScalePageLayoutView="0" workbookViewId="0" topLeftCell="A148">
      <selection activeCell="A4" sqref="A4:F4"/>
    </sheetView>
  </sheetViews>
  <sheetFormatPr defaultColWidth="9.140625" defaultRowHeight="15"/>
  <cols>
    <col min="1" max="1" width="35.140625" style="2" customWidth="1"/>
    <col min="2" max="2" width="15.57421875" style="2" customWidth="1"/>
    <col min="3" max="3" width="14.28125" style="2" customWidth="1"/>
    <col min="4" max="4" width="17.421875" style="2" customWidth="1"/>
    <col min="5" max="5" width="14.00390625" style="2" customWidth="1"/>
    <col min="6" max="6" width="15.421875" style="2" customWidth="1"/>
    <col min="7" max="16384" width="9.140625" style="2" customWidth="1"/>
  </cols>
  <sheetData>
    <row r="2" spans="1:6" ht="15.75">
      <c r="A2" s="56" t="s">
        <v>57</v>
      </c>
      <c r="B2" s="56"/>
      <c r="C2" s="56"/>
      <c r="D2" s="56"/>
      <c r="E2" s="56"/>
      <c r="F2" s="56"/>
    </row>
    <row r="3" ht="15.75">
      <c r="A3" s="1"/>
    </row>
    <row r="4" spans="1:6" ht="15.75">
      <c r="A4" s="57" t="str">
        <f>'1.1'!A5</f>
        <v>ОАО "НЗИВ"</v>
      </c>
      <c r="B4" s="57"/>
      <c r="C4" s="57"/>
      <c r="D4" s="57"/>
      <c r="E4" s="57"/>
      <c r="F4" s="57"/>
    </row>
    <row r="5" spans="1:6" ht="15.75">
      <c r="A5" s="55" t="s">
        <v>175</v>
      </c>
      <c r="B5" s="55"/>
      <c r="C5" s="55"/>
      <c r="D5" s="55"/>
      <c r="E5" s="55"/>
      <c r="F5" s="55"/>
    </row>
    <row r="7" spans="1:6" ht="15.75">
      <c r="A7" s="66" t="s">
        <v>58</v>
      </c>
      <c r="B7" s="66" t="s">
        <v>23</v>
      </c>
      <c r="C7" s="66"/>
      <c r="D7" s="66" t="s">
        <v>59</v>
      </c>
      <c r="E7" s="66" t="s">
        <v>24</v>
      </c>
      <c r="F7" s="66" t="s">
        <v>60</v>
      </c>
    </row>
    <row r="8" spans="1:6" ht="15.75">
      <c r="A8" s="66"/>
      <c r="B8" s="66"/>
      <c r="C8" s="66"/>
      <c r="D8" s="66"/>
      <c r="E8" s="66"/>
      <c r="F8" s="66"/>
    </row>
    <row r="9" spans="1:6" ht="15.75">
      <c r="A9" s="66"/>
      <c r="B9" s="66" t="s">
        <v>34</v>
      </c>
      <c r="C9" s="66" t="s">
        <v>35</v>
      </c>
      <c r="D9" s="66"/>
      <c r="E9" s="66"/>
      <c r="F9" s="66"/>
    </row>
    <row r="10" spans="1:6" ht="15.75">
      <c r="A10" s="66"/>
      <c r="B10" s="66"/>
      <c r="C10" s="66"/>
      <c r="D10" s="66"/>
      <c r="E10" s="66"/>
      <c r="F10" s="66"/>
    </row>
    <row r="11" spans="1:6" ht="15.75">
      <c r="A11" s="66"/>
      <c r="B11" s="66"/>
      <c r="C11" s="66"/>
      <c r="D11" s="66"/>
      <c r="E11" s="66"/>
      <c r="F11" s="66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15" customHeight="1">
      <c r="A13" s="69" t="s">
        <v>61</v>
      </c>
      <c r="B13" s="70" t="s">
        <v>25</v>
      </c>
      <c r="C13" s="70" t="s">
        <v>25</v>
      </c>
      <c r="D13" s="71" t="s">
        <v>30</v>
      </c>
      <c r="E13" s="70" t="s">
        <v>26</v>
      </c>
      <c r="F13" s="70">
        <f>(F24+F29)/2</f>
        <v>1</v>
      </c>
    </row>
    <row r="14" spans="1:6" ht="15" customHeight="1">
      <c r="A14" s="69"/>
      <c r="B14" s="70"/>
      <c r="C14" s="70"/>
      <c r="D14" s="71"/>
      <c r="E14" s="70"/>
      <c r="F14" s="70"/>
    </row>
    <row r="15" spans="1:6" ht="15" customHeight="1">
      <c r="A15" s="69"/>
      <c r="B15" s="70"/>
      <c r="C15" s="70"/>
      <c r="D15" s="71"/>
      <c r="E15" s="70"/>
      <c r="F15" s="70"/>
    </row>
    <row r="16" spans="1:6" ht="15" customHeight="1">
      <c r="A16" s="69"/>
      <c r="B16" s="70"/>
      <c r="C16" s="70"/>
      <c r="D16" s="71"/>
      <c r="E16" s="70"/>
      <c r="F16" s="70"/>
    </row>
    <row r="17" spans="1:6" ht="15" customHeight="1">
      <c r="A17" s="69"/>
      <c r="B17" s="70"/>
      <c r="C17" s="70"/>
      <c r="D17" s="71"/>
      <c r="E17" s="70"/>
      <c r="F17" s="70"/>
    </row>
    <row r="18" spans="1:6" ht="15" customHeight="1">
      <c r="A18" s="69"/>
      <c r="B18" s="70"/>
      <c r="C18" s="70"/>
      <c r="D18" s="71"/>
      <c r="E18" s="70"/>
      <c r="F18" s="70"/>
    </row>
    <row r="19" spans="1:6" ht="15" customHeight="1">
      <c r="A19" s="69"/>
      <c r="B19" s="70"/>
      <c r="C19" s="70"/>
      <c r="D19" s="71"/>
      <c r="E19" s="70"/>
      <c r="F19" s="70"/>
    </row>
    <row r="20" spans="1:6" ht="15" customHeight="1">
      <c r="A20" s="69"/>
      <c r="B20" s="70"/>
      <c r="C20" s="70"/>
      <c r="D20" s="71"/>
      <c r="E20" s="70"/>
      <c r="F20" s="70"/>
    </row>
    <row r="21" spans="1:6" ht="15" customHeight="1">
      <c r="A21" s="69"/>
      <c r="B21" s="70"/>
      <c r="C21" s="70"/>
      <c r="D21" s="71"/>
      <c r="E21" s="70"/>
      <c r="F21" s="70"/>
    </row>
    <row r="22" spans="1:6" ht="48" customHeight="1">
      <c r="A22" s="69"/>
      <c r="B22" s="70"/>
      <c r="C22" s="70"/>
      <c r="D22" s="71"/>
      <c r="E22" s="70"/>
      <c r="F22" s="70"/>
    </row>
    <row r="23" spans="1:6" ht="15.75">
      <c r="A23" s="15" t="s">
        <v>27</v>
      </c>
      <c r="B23" s="15"/>
      <c r="C23" s="15"/>
      <c r="D23" s="12"/>
      <c r="E23" s="7"/>
      <c r="F23" s="7"/>
    </row>
    <row r="24" spans="1:6" ht="15.75">
      <c r="A24" s="79" t="s">
        <v>62</v>
      </c>
      <c r="B24" s="68">
        <v>15</v>
      </c>
      <c r="C24" s="68">
        <v>30</v>
      </c>
      <c r="D24" s="67">
        <f aca="true" t="shared" si="0" ref="D24:D36">IF(C24=0,0,B24/C24)</f>
        <v>0.5</v>
      </c>
      <c r="E24" s="66" t="s">
        <v>32</v>
      </c>
      <c r="F24" s="64">
        <f aca="true" t="shared" si="1" ref="F24:F36">IF(AND(D24&gt;=80%,D24&lt;=120%),2,IF(D24&lt;80%,1,3))</f>
        <v>1</v>
      </c>
    </row>
    <row r="25" spans="1:6" ht="15.75">
      <c r="A25" s="79"/>
      <c r="B25" s="68"/>
      <c r="C25" s="68"/>
      <c r="D25" s="67">
        <f t="shared" si="0"/>
        <v>0</v>
      </c>
      <c r="E25" s="66"/>
      <c r="F25" s="75">
        <f t="shared" si="1"/>
        <v>1</v>
      </c>
    </row>
    <row r="26" spans="1:6" ht="15.75">
      <c r="A26" s="79"/>
      <c r="B26" s="68"/>
      <c r="C26" s="68"/>
      <c r="D26" s="67">
        <f t="shared" si="0"/>
        <v>0</v>
      </c>
      <c r="E26" s="66"/>
      <c r="F26" s="75">
        <f t="shared" si="1"/>
        <v>1</v>
      </c>
    </row>
    <row r="27" spans="1:6" ht="15.75">
      <c r="A27" s="79"/>
      <c r="B27" s="68"/>
      <c r="C27" s="68"/>
      <c r="D27" s="67">
        <f t="shared" si="0"/>
        <v>0</v>
      </c>
      <c r="E27" s="66"/>
      <c r="F27" s="75">
        <f t="shared" si="1"/>
        <v>1</v>
      </c>
    </row>
    <row r="28" spans="1:6" ht="36.75" customHeight="1">
      <c r="A28" s="79"/>
      <c r="B28" s="68"/>
      <c r="C28" s="68"/>
      <c r="D28" s="67">
        <f t="shared" si="0"/>
        <v>0</v>
      </c>
      <c r="E28" s="66"/>
      <c r="F28" s="65">
        <f t="shared" si="1"/>
        <v>1</v>
      </c>
    </row>
    <row r="29" spans="1:6" ht="15.75">
      <c r="A29" s="79" t="s">
        <v>63</v>
      </c>
      <c r="B29" s="68">
        <v>15</v>
      </c>
      <c r="C29" s="68">
        <v>30</v>
      </c>
      <c r="D29" s="67">
        <f t="shared" si="0"/>
        <v>0.5</v>
      </c>
      <c r="E29" s="66" t="s">
        <v>32</v>
      </c>
      <c r="F29" s="64">
        <f t="shared" si="1"/>
        <v>1</v>
      </c>
    </row>
    <row r="30" spans="1:6" ht="15.75">
      <c r="A30" s="79"/>
      <c r="B30" s="68"/>
      <c r="C30" s="68"/>
      <c r="D30" s="67">
        <f t="shared" si="0"/>
        <v>0</v>
      </c>
      <c r="E30" s="66"/>
      <c r="F30" s="75">
        <f t="shared" si="1"/>
        <v>1</v>
      </c>
    </row>
    <row r="31" spans="1:6" ht="15.75">
      <c r="A31" s="79"/>
      <c r="B31" s="68"/>
      <c r="C31" s="68"/>
      <c r="D31" s="67">
        <f t="shared" si="0"/>
        <v>0</v>
      </c>
      <c r="E31" s="66"/>
      <c r="F31" s="75">
        <f t="shared" si="1"/>
        <v>1</v>
      </c>
    </row>
    <row r="32" spans="1:6" ht="15.75">
      <c r="A32" s="79"/>
      <c r="B32" s="68"/>
      <c r="C32" s="68"/>
      <c r="D32" s="67">
        <f t="shared" si="0"/>
        <v>0</v>
      </c>
      <c r="E32" s="66"/>
      <c r="F32" s="75">
        <f t="shared" si="1"/>
        <v>1</v>
      </c>
    </row>
    <row r="33" spans="1:6" ht="15.75">
      <c r="A33" s="79"/>
      <c r="B33" s="68"/>
      <c r="C33" s="68"/>
      <c r="D33" s="67">
        <f t="shared" si="0"/>
        <v>0</v>
      </c>
      <c r="E33" s="66"/>
      <c r="F33" s="75">
        <f t="shared" si="1"/>
        <v>1</v>
      </c>
    </row>
    <row r="34" spans="1:6" ht="15.75">
      <c r="A34" s="79"/>
      <c r="B34" s="68"/>
      <c r="C34" s="68"/>
      <c r="D34" s="67">
        <f t="shared" si="0"/>
        <v>0</v>
      </c>
      <c r="E34" s="66"/>
      <c r="F34" s="75">
        <f t="shared" si="1"/>
        <v>1</v>
      </c>
    </row>
    <row r="35" spans="1:6" ht="15.75">
      <c r="A35" s="79"/>
      <c r="B35" s="68"/>
      <c r="C35" s="68"/>
      <c r="D35" s="67">
        <f t="shared" si="0"/>
        <v>0</v>
      </c>
      <c r="E35" s="66"/>
      <c r="F35" s="75">
        <f t="shared" si="1"/>
        <v>1</v>
      </c>
    </row>
    <row r="36" spans="1:6" ht="15.75">
      <c r="A36" s="79"/>
      <c r="B36" s="68"/>
      <c r="C36" s="68"/>
      <c r="D36" s="67">
        <f t="shared" si="0"/>
        <v>0</v>
      </c>
      <c r="E36" s="66"/>
      <c r="F36" s="65">
        <f t="shared" si="1"/>
        <v>1</v>
      </c>
    </row>
    <row r="37" spans="1:6" ht="15.75">
      <c r="A37" s="15"/>
      <c r="B37" s="50"/>
      <c r="C37" s="50"/>
      <c r="D37" s="12"/>
      <c r="E37" s="7"/>
      <c r="F37" s="7"/>
    </row>
    <row r="38" spans="1:6" ht="15.75">
      <c r="A38" s="69" t="s">
        <v>64</v>
      </c>
      <c r="B38" s="83" t="s">
        <v>25</v>
      </c>
      <c r="C38" s="83" t="s">
        <v>25</v>
      </c>
      <c r="D38" s="71" t="s">
        <v>30</v>
      </c>
      <c r="E38" s="70" t="s">
        <v>26</v>
      </c>
      <c r="F38" s="76">
        <f>(F43+F51+F65)/3</f>
        <v>0.3333333333333333</v>
      </c>
    </row>
    <row r="39" spans="1:6" ht="15.75">
      <c r="A39" s="69"/>
      <c r="B39" s="83"/>
      <c r="C39" s="83"/>
      <c r="D39" s="71"/>
      <c r="E39" s="70"/>
      <c r="F39" s="76"/>
    </row>
    <row r="40" spans="1:6" ht="15.75">
      <c r="A40" s="69"/>
      <c r="B40" s="83"/>
      <c r="C40" s="83"/>
      <c r="D40" s="71"/>
      <c r="E40" s="70"/>
      <c r="F40" s="76"/>
    </row>
    <row r="41" spans="1:6" ht="33.75" customHeight="1">
      <c r="A41" s="69"/>
      <c r="B41" s="83"/>
      <c r="C41" s="83"/>
      <c r="D41" s="71"/>
      <c r="E41" s="70"/>
      <c r="F41" s="76"/>
    </row>
    <row r="42" spans="1:6" ht="15.75">
      <c r="A42" s="15" t="s">
        <v>27</v>
      </c>
      <c r="B42" s="50"/>
      <c r="C42" s="50"/>
      <c r="D42" s="12"/>
      <c r="E42" s="7"/>
      <c r="F42" s="7"/>
    </row>
    <row r="43" spans="1:6" ht="15.75">
      <c r="A43" s="79" t="s">
        <v>65</v>
      </c>
      <c r="B43" s="68">
        <v>10</v>
      </c>
      <c r="C43" s="68">
        <v>30</v>
      </c>
      <c r="D43" s="67">
        <f aca="true" t="shared" si="2" ref="D43:D50">IF(C43=0,0,B43/C43)</f>
        <v>0.3333333333333333</v>
      </c>
      <c r="E43" s="66" t="s">
        <v>32</v>
      </c>
      <c r="F43" s="77">
        <f aca="true" t="shared" si="3" ref="F43:F56">IF(AND(D43&gt;=80%,D43&lt;=120%),0.5,IF(D43&lt;80%,0.25,0.75))</f>
        <v>0.25</v>
      </c>
    </row>
    <row r="44" spans="1:6" ht="15.75">
      <c r="A44" s="79"/>
      <c r="B44" s="68"/>
      <c r="C44" s="68"/>
      <c r="D44" s="67">
        <f t="shared" si="2"/>
        <v>0</v>
      </c>
      <c r="E44" s="66"/>
      <c r="F44" s="77">
        <f t="shared" si="3"/>
        <v>0.25</v>
      </c>
    </row>
    <row r="45" spans="1:6" ht="15.75">
      <c r="A45" s="79"/>
      <c r="B45" s="68"/>
      <c r="C45" s="68"/>
      <c r="D45" s="67">
        <f t="shared" si="2"/>
        <v>0</v>
      </c>
      <c r="E45" s="66"/>
      <c r="F45" s="77">
        <f t="shared" si="3"/>
        <v>0.25</v>
      </c>
    </row>
    <row r="46" spans="1:6" ht="15.75">
      <c r="A46" s="79"/>
      <c r="B46" s="68"/>
      <c r="C46" s="68"/>
      <c r="D46" s="67">
        <f t="shared" si="2"/>
        <v>0</v>
      </c>
      <c r="E46" s="66"/>
      <c r="F46" s="77">
        <f t="shared" si="3"/>
        <v>0.25</v>
      </c>
    </row>
    <row r="47" spans="1:6" ht="15.75">
      <c r="A47" s="79"/>
      <c r="B47" s="68"/>
      <c r="C47" s="68"/>
      <c r="D47" s="67">
        <f t="shared" si="2"/>
        <v>0</v>
      </c>
      <c r="E47" s="66"/>
      <c r="F47" s="77">
        <f t="shared" si="3"/>
        <v>0.25</v>
      </c>
    </row>
    <row r="48" spans="1:6" ht="15.75">
      <c r="A48" s="79"/>
      <c r="B48" s="68"/>
      <c r="C48" s="68"/>
      <c r="D48" s="67">
        <f t="shared" si="2"/>
        <v>0</v>
      </c>
      <c r="E48" s="66"/>
      <c r="F48" s="77">
        <f t="shared" si="3"/>
        <v>0.25</v>
      </c>
    </row>
    <row r="49" spans="1:6" ht="15.75">
      <c r="A49" s="79"/>
      <c r="B49" s="68"/>
      <c r="C49" s="68"/>
      <c r="D49" s="67">
        <f t="shared" si="2"/>
        <v>0</v>
      </c>
      <c r="E49" s="66"/>
      <c r="F49" s="77">
        <f t="shared" si="3"/>
        <v>0.25</v>
      </c>
    </row>
    <row r="50" spans="1:6" ht="15.75">
      <c r="A50" s="79"/>
      <c r="B50" s="68"/>
      <c r="C50" s="68"/>
      <c r="D50" s="67">
        <f t="shared" si="2"/>
        <v>0</v>
      </c>
      <c r="E50" s="66"/>
      <c r="F50" s="77">
        <f t="shared" si="3"/>
        <v>0.25</v>
      </c>
    </row>
    <row r="51" spans="1:6" ht="15.75">
      <c r="A51" s="79" t="s">
        <v>66</v>
      </c>
      <c r="B51" s="87" t="s">
        <v>25</v>
      </c>
      <c r="C51" s="87" t="s">
        <v>25</v>
      </c>
      <c r="D51" s="67">
        <f aca="true" t="shared" si="4" ref="D51:D56">IF((C52+C53)=0,0,(B52+B53)/(C52+C53))</f>
        <v>0</v>
      </c>
      <c r="E51" s="66" t="s">
        <v>32</v>
      </c>
      <c r="F51" s="77">
        <f t="shared" si="3"/>
        <v>0.25</v>
      </c>
    </row>
    <row r="52" spans="1:6" ht="15.75">
      <c r="A52" s="79"/>
      <c r="B52" s="87"/>
      <c r="C52" s="87"/>
      <c r="D52" s="67">
        <f t="shared" si="4"/>
        <v>0</v>
      </c>
      <c r="E52" s="66"/>
      <c r="F52" s="77">
        <f t="shared" si="3"/>
        <v>0.25</v>
      </c>
    </row>
    <row r="53" spans="1:6" ht="15.75">
      <c r="A53" s="79"/>
      <c r="B53" s="87"/>
      <c r="C53" s="87"/>
      <c r="D53" s="67">
        <f t="shared" si="4"/>
        <v>0</v>
      </c>
      <c r="E53" s="66"/>
      <c r="F53" s="77">
        <f t="shared" si="3"/>
        <v>0.25</v>
      </c>
    </row>
    <row r="54" spans="1:6" ht="15.75">
      <c r="A54" s="79"/>
      <c r="B54" s="87"/>
      <c r="C54" s="87"/>
      <c r="D54" s="67">
        <f t="shared" si="4"/>
        <v>0</v>
      </c>
      <c r="E54" s="66"/>
      <c r="F54" s="77">
        <f t="shared" si="3"/>
        <v>0.25</v>
      </c>
    </row>
    <row r="55" spans="1:6" ht="15.75">
      <c r="A55" s="79"/>
      <c r="B55" s="87"/>
      <c r="C55" s="87"/>
      <c r="D55" s="67">
        <f t="shared" si="4"/>
        <v>0.5</v>
      </c>
      <c r="E55" s="66"/>
      <c r="F55" s="77">
        <f t="shared" si="3"/>
        <v>0.25</v>
      </c>
    </row>
    <row r="56" spans="1:6" ht="15.75">
      <c r="A56" s="79"/>
      <c r="B56" s="87"/>
      <c r="C56" s="87"/>
      <c r="D56" s="67">
        <f t="shared" si="4"/>
        <v>0.5</v>
      </c>
      <c r="E56" s="66"/>
      <c r="F56" s="77">
        <f t="shared" si="3"/>
        <v>0.25</v>
      </c>
    </row>
    <row r="57" spans="1:6" ht="15.75">
      <c r="A57" s="79" t="s">
        <v>67</v>
      </c>
      <c r="B57" s="68">
        <v>15</v>
      </c>
      <c r="C57" s="68">
        <v>30</v>
      </c>
      <c r="D57" s="67">
        <f aca="true" t="shared" si="5" ref="D57:D74">IF(C57=0,0,B57/C57)</f>
        <v>0.5</v>
      </c>
      <c r="E57" s="66" t="s">
        <v>26</v>
      </c>
      <c r="F57" s="66" t="s">
        <v>30</v>
      </c>
    </row>
    <row r="58" spans="1:6" ht="15.75">
      <c r="A58" s="79"/>
      <c r="B58" s="68"/>
      <c r="C58" s="68"/>
      <c r="D58" s="67">
        <f t="shared" si="5"/>
        <v>0</v>
      </c>
      <c r="E58" s="66"/>
      <c r="F58" s="66"/>
    </row>
    <row r="59" spans="1:6" ht="15.75">
      <c r="A59" s="79"/>
      <c r="B59" s="68"/>
      <c r="C59" s="68"/>
      <c r="D59" s="67">
        <f t="shared" si="5"/>
        <v>0</v>
      </c>
      <c r="E59" s="66"/>
      <c r="F59" s="66"/>
    </row>
    <row r="60" spans="1:6" ht="15.75">
      <c r="A60" s="79"/>
      <c r="B60" s="68"/>
      <c r="C60" s="68"/>
      <c r="D60" s="67">
        <f t="shared" si="5"/>
        <v>0</v>
      </c>
      <c r="E60" s="66"/>
      <c r="F60" s="66"/>
    </row>
    <row r="61" spans="1:6" ht="15.75">
      <c r="A61" s="79"/>
      <c r="B61" s="68"/>
      <c r="C61" s="68"/>
      <c r="D61" s="67">
        <f t="shared" si="5"/>
        <v>0</v>
      </c>
      <c r="E61" s="66"/>
      <c r="F61" s="66"/>
    </row>
    <row r="62" spans="1:6" ht="43.5" customHeight="1">
      <c r="A62" s="79"/>
      <c r="B62" s="68"/>
      <c r="C62" s="68"/>
      <c r="D62" s="67">
        <f t="shared" si="5"/>
        <v>0</v>
      </c>
      <c r="E62" s="66"/>
      <c r="F62" s="66"/>
    </row>
    <row r="63" spans="1:6" ht="15.75">
      <c r="A63" s="79" t="s">
        <v>68</v>
      </c>
      <c r="B63" s="68">
        <v>15</v>
      </c>
      <c r="C63" s="68">
        <v>30</v>
      </c>
      <c r="D63" s="67">
        <f t="shared" si="5"/>
        <v>0.5</v>
      </c>
      <c r="E63" s="66" t="s">
        <v>26</v>
      </c>
      <c r="F63" s="66" t="s">
        <v>30</v>
      </c>
    </row>
    <row r="64" spans="1:6" ht="15.75">
      <c r="A64" s="79"/>
      <c r="B64" s="68"/>
      <c r="C64" s="68"/>
      <c r="D64" s="67">
        <f t="shared" si="5"/>
        <v>0</v>
      </c>
      <c r="E64" s="66"/>
      <c r="F64" s="66"/>
    </row>
    <row r="65" spans="1:6" ht="15.75">
      <c r="A65" s="79" t="s">
        <v>69</v>
      </c>
      <c r="B65" s="68">
        <v>0</v>
      </c>
      <c r="C65" s="68">
        <v>0</v>
      </c>
      <c r="D65" s="67">
        <v>1</v>
      </c>
      <c r="E65" s="66" t="s">
        <v>32</v>
      </c>
      <c r="F65" s="66">
        <f aca="true" t="shared" si="6" ref="F65:F74">IF(AND(D65&gt;=80%,D65&lt;=120%),0.5,IF(D65&lt;80%,0.25,0.75))</f>
        <v>0.5</v>
      </c>
    </row>
    <row r="66" spans="1:6" ht="15.75">
      <c r="A66" s="79"/>
      <c r="B66" s="68"/>
      <c r="C66" s="68"/>
      <c r="D66" s="67">
        <f t="shared" si="5"/>
        <v>0</v>
      </c>
      <c r="E66" s="66"/>
      <c r="F66" s="66">
        <f t="shared" si="6"/>
        <v>0.25</v>
      </c>
    </row>
    <row r="67" spans="1:6" ht="15.75">
      <c r="A67" s="79"/>
      <c r="B67" s="68"/>
      <c r="C67" s="68"/>
      <c r="D67" s="67">
        <f t="shared" si="5"/>
        <v>0</v>
      </c>
      <c r="E67" s="66"/>
      <c r="F67" s="66">
        <f t="shared" si="6"/>
        <v>0.25</v>
      </c>
    </row>
    <row r="68" spans="1:6" ht="15.75">
      <c r="A68" s="79"/>
      <c r="B68" s="68"/>
      <c r="C68" s="68"/>
      <c r="D68" s="67">
        <f t="shared" si="5"/>
        <v>0</v>
      </c>
      <c r="E68" s="66"/>
      <c r="F68" s="66">
        <f t="shared" si="6"/>
        <v>0.25</v>
      </c>
    </row>
    <row r="69" spans="1:6" ht="15.75">
      <c r="A69" s="79"/>
      <c r="B69" s="68"/>
      <c r="C69" s="68"/>
      <c r="D69" s="67">
        <f t="shared" si="5"/>
        <v>0</v>
      </c>
      <c r="E69" s="66"/>
      <c r="F69" s="66">
        <f t="shared" si="6"/>
        <v>0.25</v>
      </c>
    </row>
    <row r="70" spans="1:6" ht="15.75">
      <c r="A70" s="79"/>
      <c r="B70" s="68"/>
      <c r="C70" s="68"/>
      <c r="D70" s="67">
        <f t="shared" si="5"/>
        <v>0</v>
      </c>
      <c r="E70" s="66"/>
      <c r="F70" s="66">
        <f t="shared" si="6"/>
        <v>0.25</v>
      </c>
    </row>
    <row r="71" spans="1:6" ht="15.75">
      <c r="A71" s="79"/>
      <c r="B71" s="68"/>
      <c r="C71" s="68"/>
      <c r="D71" s="67">
        <f t="shared" si="5"/>
        <v>0</v>
      </c>
      <c r="E71" s="66"/>
      <c r="F71" s="66">
        <f t="shared" si="6"/>
        <v>0.25</v>
      </c>
    </row>
    <row r="72" spans="1:6" ht="15.75">
      <c r="A72" s="79"/>
      <c r="B72" s="68"/>
      <c r="C72" s="68"/>
      <c r="D72" s="67">
        <f t="shared" si="5"/>
        <v>0</v>
      </c>
      <c r="E72" s="66"/>
      <c r="F72" s="66">
        <f t="shared" si="6"/>
        <v>0.25</v>
      </c>
    </row>
    <row r="73" spans="1:6" ht="15.75">
      <c r="A73" s="79"/>
      <c r="B73" s="68"/>
      <c r="C73" s="68"/>
      <c r="D73" s="67">
        <f t="shared" si="5"/>
        <v>0</v>
      </c>
      <c r="E73" s="66"/>
      <c r="F73" s="66">
        <f t="shared" si="6"/>
        <v>0.25</v>
      </c>
    </row>
    <row r="74" spans="1:6" ht="42.75" customHeight="1">
      <c r="A74" s="79"/>
      <c r="B74" s="68"/>
      <c r="C74" s="68"/>
      <c r="D74" s="67">
        <f t="shared" si="5"/>
        <v>0</v>
      </c>
      <c r="E74" s="66"/>
      <c r="F74" s="66">
        <f t="shared" si="6"/>
        <v>0.25</v>
      </c>
    </row>
    <row r="75" spans="1:6" ht="15.75">
      <c r="A75" s="15"/>
      <c r="B75" s="50"/>
      <c r="C75" s="50"/>
      <c r="D75" s="12"/>
      <c r="E75" s="7"/>
      <c r="F75" s="7"/>
    </row>
    <row r="76" spans="1:6" ht="15.75">
      <c r="A76" s="69" t="s">
        <v>70</v>
      </c>
      <c r="B76" s="78">
        <v>0</v>
      </c>
      <c r="C76" s="78">
        <v>0</v>
      </c>
      <c r="D76" s="71">
        <v>1</v>
      </c>
      <c r="E76" s="70" t="s">
        <v>32</v>
      </c>
      <c r="F76" s="70">
        <f aca="true" t="shared" si="7" ref="F76:F81">IF(AND(D76&gt;=80%,D76&lt;=120%),0.2,IF(D76&lt;80%,0.1,0.3))</f>
        <v>0.2</v>
      </c>
    </row>
    <row r="77" spans="1:6" ht="15.75">
      <c r="A77" s="69"/>
      <c r="B77" s="78"/>
      <c r="C77" s="78"/>
      <c r="D77" s="71">
        <f>D78</f>
        <v>0</v>
      </c>
      <c r="E77" s="70"/>
      <c r="F77" s="70">
        <f t="shared" si="7"/>
        <v>0.1</v>
      </c>
    </row>
    <row r="78" spans="1:6" ht="15.75">
      <c r="A78" s="69"/>
      <c r="B78" s="78"/>
      <c r="C78" s="78"/>
      <c r="D78" s="71">
        <f>D79</f>
        <v>0</v>
      </c>
      <c r="E78" s="70"/>
      <c r="F78" s="70">
        <f t="shared" si="7"/>
        <v>0.1</v>
      </c>
    </row>
    <row r="79" spans="1:6" ht="15.75">
      <c r="A79" s="69"/>
      <c r="B79" s="78"/>
      <c r="C79" s="78"/>
      <c r="D79" s="71">
        <f>D80</f>
        <v>0</v>
      </c>
      <c r="E79" s="70"/>
      <c r="F79" s="70">
        <f t="shared" si="7"/>
        <v>0.1</v>
      </c>
    </row>
    <row r="80" spans="1:6" ht="48" customHeight="1">
      <c r="A80" s="69"/>
      <c r="B80" s="78"/>
      <c r="C80" s="78"/>
      <c r="D80" s="71">
        <f>D81</f>
        <v>0</v>
      </c>
      <c r="E80" s="70"/>
      <c r="F80" s="70">
        <f t="shared" si="7"/>
        <v>0.1</v>
      </c>
    </row>
    <row r="81" spans="1:6" ht="15.75" customHeight="1">
      <c r="A81" s="72" t="s">
        <v>71</v>
      </c>
      <c r="B81" s="84">
        <v>0</v>
      </c>
      <c r="C81" s="84">
        <v>0</v>
      </c>
      <c r="D81" s="80">
        <f>IF(C81=0,0,B81/C81)</f>
        <v>0</v>
      </c>
      <c r="E81" s="64" t="s">
        <v>32</v>
      </c>
      <c r="F81" s="64">
        <f t="shared" si="7"/>
        <v>0.1</v>
      </c>
    </row>
    <row r="82" spans="1:6" ht="15.75">
      <c r="A82" s="73"/>
      <c r="B82" s="85"/>
      <c r="C82" s="85"/>
      <c r="D82" s="81"/>
      <c r="E82" s="75"/>
      <c r="F82" s="75"/>
    </row>
    <row r="83" spans="1:6" ht="15.75">
      <c r="A83" s="73"/>
      <c r="B83" s="85"/>
      <c r="C83" s="85"/>
      <c r="D83" s="81"/>
      <c r="E83" s="75"/>
      <c r="F83" s="75"/>
    </row>
    <row r="84" spans="1:6" ht="14.25" customHeight="1">
      <c r="A84" s="73"/>
      <c r="B84" s="85"/>
      <c r="C84" s="85"/>
      <c r="D84" s="81"/>
      <c r="E84" s="75"/>
      <c r="F84" s="75"/>
    </row>
    <row r="85" spans="1:6" ht="15.75">
      <c r="A85" s="73"/>
      <c r="B85" s="85"/>
      <c r="C85" s="85"/>
      <c r="D85" s="81"/>
      <c r="E85" s="75"/>
      <c r="F85" s="75"/>
    </row>
    <row r="86" spans="1:6" ht="15.75">
      <c r="A86" s="73"/>
      <c r="B86" s="85"/>
      <c r="C86" s="85"/>
      <c r="D86" s="81"/>
      <c r="E86" s="75"/>
      <c r="F86" s="75"/>
    </row>
    <row r="87" spans="1:6" ht="15.75">
      <c r="A87" s="73"/>
      <c r="B87" s="85"/>
      <c r="C87" s="85"/>
      <c r="D87" s="81"/>
      <c r="E87" s="75"/>
      <c r="F87" s="75"/>
    </row>
    <row r="88" spans="1:6" ht="15.75">
      <c r="A88" s="73"/>
      <c r="B88" s="85"/>
      <c r="C88" s="85"/>
      <c r="D88" s="81"/>
      <c r="E88" s="75"/>
      <c r="F88" s="75"/>
    </row>
    <row r="89" spans="1:6" ht="15.75">
      <c r="A89" s="73"/>
      <c r="B89" s="85"/>
      <c r="C89" s="85"/>
      <c r="D89" s="81"/>
      <c r="E89" s="75"/>
      <c r="F89" s="75"/>
    </row>
    <row r="90" spans="1:6" ht="15.75">
      <c r="A90" s="73"/>
      <c r="B90" s="85"/>
      <c r="C90" s="85"/>
      <c r="D90" s="81"/>
      <c r="E90" s="75"/>
      <c r="F90" s="75"/>
    </row>
    <row r="91" spans="1:6" ht="15.75">
      <c r="A91" s="73"/>
      <c r="B91" s="85"/>
      <c r="C91" s="85"/>
      <c r="D91" s="81"/>
      <c r="E91" s="75"/>
      <c r="F91" s="75"/>
    </row>
    <row r="92" spans="1:6" ht="15.75">
      <c r="A92" s="73"/>
      <c r="B92" s="85"/>
      <c r="C92" s="85"/>
      <c r="D92" s="81"/>
      <c r="E92" s="75"/>
      <c r="F92" s="75"/>
    </row>
    <row r="93" spans="1:6" ht="15.75">
      <c r="A93" s="73"/>
      <c r="B93" s="85"/>
      <c r="C93" s="85"/>
      <c r="D93" s="81"/>
      <c r="E93" s="75"/>
      <c r="F93" s="75"/>
    </row>
    <row r="94" spans="1:6" ht="85.5" customHeight="1">
      <c r="A94" s="74"/>
      <c r="B94" s="86"/>
      <c r="C94" s="86"/>
      <c r="D94" s="82"/>
      <c r="E94" s="65"/>
      <c r="F94" s="65"/>
    </row>
    <row r="95" spans="1:6" ht="15.75">
      <c r="A95" s="15"/>
      <c r="B95" s="50"/>
      <c r="C95" s="50"/>
      <c r="D95" s="12"/>
      <c r="E95" s="7"/>
      <c r="F95" s="7"/>
    </row>
    <row r="96" spans="1:6" ht="15.75">
      <c r="A96" s="69" t="s">
        <v>72</v>
      </c>
      <c r="B96" s="78">
        <v>0</v>
      </c>
      <c r="C96" s="78">
        <v>0</v>
      </c>
      <c r="D96" s="71">
        <v>1</v>
      </c>
      <c r="E96" s="70" t="s">
        <v>32</v>
      </c>
      <c r="F96" s="70">
        <f aca="true" t="shared" si="8" ref="F96:F101">IF(AND(D96&gt;=80%,D96&lt;=120%),0.2,IF(D96&lt;80%,0.1,0.3))</f>
        <v>0.2</v>
      </c>
    </row>
    <row r="97" spans="1:6" ht="15.75">
      <c r="A97" s="69"/>
      <c r="B97" s="78"/>
      <c r="C97" s="78"/>
      <c r="D97" s="71">
        <f>D98</f>
        <v>0</v>
      </c>
      <c r="E97" s="70"/>
      <c r="F97" s="70">
        <f t="shared" si="8"/>
        <v>0.1</v>
      </c>
    </row>
    <row r="98" spans="1:6" ht="15.75">
      <c r="A98" s="69"/>
      <c r="B98" s="78"/>
      <c r="C98" s="78"/>
      <c r="D98" s="71">
        <f>D99</f>
        <v>0</v>
      </c>
      <c r="E98" s="70"/>
      <c r="F98" s="70">
        <f t="shared" si="8"/>
        <v>0.1</v>
      </c>
    </row>
    <row r="99" spans="1:6" ht="15.75">
      <c r="A99" s="69"/>
      <c r="B99" s="78"/>
      <c r="C99" s="78"/>
      <c r="D99" s="71">
        <f>D100</f>
        <v>0</v>
      </c>
      <c r="E99" s="70"/>
      <c r="F99" s="70">
        <f t="shared" si="8"/>
        <v>0.1</v>
      </c>
    </row>
    <row r="100" spans="1:6" ht="15.75">
      <c r="A100" s="69"/>
      <c r="B100" s="78"/>
      <c r="C100" s="78"/>
      <c r="D100" s="71">
        <f>D101</f>
        <v>0</v>
      </c>
      <c r="E100" s="70"/>
      <c r="F100" s="70">
        <f t="shared" si="8"/>
        <v>0.1</v>
      </c>
    </row>
    <row r="101" spans="1:6" ht="29.25" customHeight="1">
      <c r="A101" s="69"/>
      <c r="B101" s="78"/>
      <c r="C101" s="78"/>
      <c r="D101" s="71">
        <f>D102</f>
        <v>0</v>
      </c>
      <c r="E101" s="70"/>
      <c r="F101" s="70">
        <f t="shared" si="8"/>
        <v>0.1</v>
      </c>
    </row>
    <row r="102" spans="1:6" ht="15.75">
      <c r="A102" s="79" t="s">
        <v>73</v>
      </c>
      <c r="B102" s="68">
        <v>0</v>
      </c>
      <c r="C102" s="68">
        <v>0</v>
      </c>
      <c r="D102" s="67">
        <f aca="true" t="shared" si="9" ref="D102:D111">IF(C102=0,0,B102/C102)</f>
        <v>0</v>
      </c>
      <c r="E102" s="66"/>
      <c r="F102" s="64">
        <v>0.1</v>
      </c>
    </row>
    <row r="103" spans="1:6" ht="15.75">
      <c r="A103" s="79"/>
      <c r="B103" s="68"/>
      <c r="C103" s="68"/>
      <c r="D103" s="67">
        <f t="shared" si="9"/>
        <v>0</v>
      </c>
      <c r="E103" s="66"/>
      <c r="F103" s="75"/>
    </row>
    <row r="104" spans="1:6" ht="15.75">
      <c r="A104" s="79"/>
      <c r="B104" s="68"/>
      <c r="C104" s="68"/>
      <c r="D104" s="67">
        <f t="shared" si="9"/>
        <v>0</v>
      </c>
      <c r="E104" s="66"/>
      <c r="F104" s="75"/>
    </row>
    <row r="105" spans="1:6" ht="15.75">
      <c r="A105" s="79"/>
      <c r="B105" s="68"/>
      <c r="C105" s="68"/>
      <c r="D105" s="67">
        <f t="shared" si="9"/>
        <v>0</v>
      </c>
      <c r="E105" s="66"/>
      <c r="F105" s="75"/>
    </row>
    <row r="106" spans="1:6" ht="15.75">
      <c r="A106" s="79"/>
      <c r="B106" s="68"/>
      <c r="C106" s="68"/>
      <c r="D106" s="67">
        <f t="shared" si="9"/>
        <v>0</v>
      </c>
      <c r="E106" s="66"/>
      <c r="F106" s="75"/>
    </row>
    <row r="107" spans="1:6" ht="15.75">
      <c r="A107" s="79"/>
      <c r="B107" s="68"/>
      <c r="C107" s="68"/>
      <c r="D107" s="67">
        <f t="shared" si="9"/>
        <v>0</v>
      </c>
      <c r="E107" s="66"/>
      <c r="F107" s="75"/>
    </row>
    <row r="108" spans="1:6" ht="15.75">
      <c r="A108" s="79"/>
      <c r="B108" s="68"/>
      <c r="C108" s="68"/>
      <c r="D108" s="67">
        <f t="shared" si="9"/>
        <v>0</v>
      </c>
      <c r="E108" s="66"/>
      <c r="F108" s="75"/>
    </row>
    <row r="109" spans="1:6" ht="15.75">
      <c r="A109" s="79"/>
      <c r="B109" s="68"/>
      <c r="C109" s="68"/>
      <c r="D109" s="67">
        <f t="shared" si="9"/>
        <v>0</v>
      </c>
      <c r="E109" s="66"/>
      <c r="F109" s="75"/>
    </row>
    <row r="110" spans="1:6" ht="15.75">
      <c r="A110" s="79"/>
      <c r="B110" s="68"/>
      <c r="C110" s="68"/>
      <c r="D110" s="67">
        <f t="shared" si="9"/>
        <v>0</v>
      </c>
      <c r="E110" s="66"/>
      <c r="F110" s="75"/>
    </row>
    <row r="111" spans="1:6" ht="39" customHeight="1">
      <c r="A111" s="79"/>
      <c r="B111" s="68"/>
      <c r="C111" s="68"/>
      <c r="D111" s="67">
        <f t="shared" si="9"/>
        <v>0</v>
      </c>
      <c r="E111" s="66"/>
      <c r="F111" s="65"/>
    </row>
    <row r="112" spans="1:6" ht="15.75">
      <c r="A112" s="15"/>
      <c r="B112" s="50"/>
      <c r="C112" s="50"/>
      <c r="D112" s="12"/>
      <c r="E112" s="7"/>
      <c r="F112" s="7"/>
    </row>
    <row r="113" spans="1:6" ht="15.75">
      <c r="A113" s="69" t="s">
        <v>74</v>
      </c>
      <c r="B113" s="78">
        <v>1</v>
      </c>
      <c r="C113" s="78">
        <v>1</v>
      </c>
      <c r="D113" s="71">
        <v>1</v>
      </c>
      <c r="E113" s="70"/>
      <c r="F113" s="70">
        <v>0.5</v>
      </c>
    </row>
    <row r="114" spans="1:6" ht="15.75">
      <c r="A114" s="69"/>
      <c r="B114" s="78"/>
      <c r="C114" s="78"/>
      <c r="D114" s="71">
        <f>D115</f>
        <v>0</v>
      </c>
      <c r="E114" s="70"/>
      <c r="F114" s="70"/>
    </row>
    <row r="115" spans="1:6" ht="15.75">
      <c r="A115" s="69"/>
      <c r="B115" s="78"/>
      <c r="C115" s="78"/>
      <c r="D115" s="71">
        <f>D116</f>
        <v>0</v>
      </c>
      <c r="E115" s="70"/>
      <c r="F115" s="70"/>
    </row>
    <row r="116" spans="1:6" ht="15.75">
      <c r="A116" s="69"/>
      <c r="B116" s="78"/>
      <c r="C116" s="78"/>
      <c r="D116" s="71">
        <f>D117</f>
        <v>0</v>
      </c>
      <c r="E116" s="70"/>
      <c r="F116" s="70"/>
    </row>
    <row r="117" spans="1:6" ht="15.75">
      <c r="A117" s="69"/>
      <c r="B117" s="78"/>
      <c r="C117" s="78"/>
      <c r="D117" s="71">
        <f>D118</f>
        <v>0</v>
      </c>
      <c r="E117" s="70"/>
      <c r="F117" s="70"/>
    </row>
    <row r="118" spans="1:6" ht="24" customHeight="1">
      <c r="A118" s="69"/>
      <c r="B118" s="78"/>
      <c r="C118" s="78"/>
      <c r="D118" s="71">
        <f>D119</f>
        <v>0</v>
      </c>
      <c r="E118" s="70"/>
      <c r="F118" s="70"/>
    </row>
    <row r="119" spans="1:6" ht="15.75">
      <c r="A119" s="79" t="s">
        <v>75</v>
      </c>
      <c r="B119" s="68">
        <v>0</v>
      </c>
      <c r="C119" s="68">
        <v>0</v>
      </c>
      <c r="D119" s="67">
        <f aca="true" t="shared" si="10" ref="D119:D125">IF(C119=0,0,B119/C119)</f>
        <v>0</v>
      </c>
      <c r="E119" s="66" t="s">
        <v>32</v>
      </c>
      <c r="F119" s="66">
        <f aca="true" t="shared" si="11" ref="F119:F125">IF(AND(D119&gt;=80%,D119&lt;=120%),0.5,IF(D119&lt;80%,0.25,0.75))</f>
        <v>0.25</v>
      </c>
    </row>
    <row r="120" spans="1:6" ht="15.75">
      <c r="A120" s="79"/>
      <c r="B120" s="68"/>
      <c r="C120" s="68"/>
      <c r="D120" s="67">
        <f t="shared" si="10"/>
        <v>0</v>
      </c>
      <c r="E120" s="66"/>
      <c r="F120" s="66">
        <f t="shared" si="11"/>
        <v>0.25</v>
      </c>
    </row>
    <row r="121" spans="1:6" ht="15.75">
      <c r="A121" s="79"/>
      <c r="B121" s="68"/>
      <c r="C121" s="68"/>
      <c r="D121" s="67">
        <f t="shared" si="10"/>
        <v>0</v>
      </c>
      <c r="E121" s="66"/>
      <c r="F121" s="66">
        <f t="shared" si="11"/>
        <v>0.25</v>
      </c>
    </row>
    <row r="122" spans="1:6" ht="15.75">
      <c r="A122" s="79"/>
      <c r="B122" s="68"/>
      <c r="C122" s="68"/>
      <c r="D122" s="67">
        <f t="shared" si="10"/>
        <v>0</v>
      </c>
      <c r="E122" s="66"/>
      <c r="F122" s="66">
        <f t="shared" si="11"/>
        <v>0.25</v>
      </c>
    </row>
    <row r="123" spans="1:6" ht="15.75">
      <c r="A123" s="79"/>
      <c r="B123" s="68"/>
      <c r="C123" s="68"/>
      <c r="D123" s="67">
        <f t="shared" si="10"/>
        <v>0</v>
      </c>
      <c r="E123" s="66"/>
      <c r="F123" s="66">
        <f t="shared" si="11"/>
        <v>0.25</v>
      </c>
    </row>
    <row r="124" spans="1:6" ht="15.75">
      <c r="A124" s="79"/>
      <c r="B124" s="68"/>
      <c r="C124" s="68"/>
      <c r="D124" s="67">
        <f t="shared" si="10"/>
        <v>0</v>
      </c>
      <c r="E124" s="66"/>
      <c r="F124" s="66">
        <f t="shared" si="11"/>
        <v>0.25</v>
      </c>
    </row>
    <row r="125" spans="1:6" ht="15.75">
      <c r="A125" s="79"/>
      <c r="B125" s="68"/>
      <c r="C125" s="68"/>
      <c r="D125" s="67">
        <f t="shared" si="10"/>
        <v>0</v>
      </c>
      <c r="E125" s="66"/>
      <c r="F125" s="66">
        <f t="shared" si="11"/>
        <v>0.25</v>
      </c>
    </row>
    <row r="126" spans="1:6" ht="15.75">
      <c r="A126" s="15"/>
      <c r="B126" s="50"/>
      <c r="C126" s="50"/>
      <c r="D126" s="12"/>
      <c r="E126" s="7"/>
      <c r="F126" s="7"/>
    </row>
    <row r="127" spans="1:6" ht="15.75">
      <c r="A127" s="69" t="s">
        <v>76</v>
      </c>
      <c r="B127" s="83" t="s">
        <v>25</v>
      </c>
      <c r="C127" s="83" t="s">
        <v>25</v>
      </c>
      <c r="D127" s="71" t="s">
        <v>30</v>
      </c>
      <c r="E127" s="70" t="s">
        <v>26</v>
      </c>
      <c r="F127" s="70">
        <f>(F133+F141)/2</f>
        <v>0.5</v>
      </c>
    </row>
    <row r="128" spans="1:6" ht="15.75">
      <c r="A128" s="69"/>
      <c r="B128" s="83"/>
      <c r="C128" s="83"/>
      <c r="D128" s="71"/>
      <c r="E128" s="70"/>
      <c r="F128" s="70"/>
    </row>
    <row r="129" spans="1:6" ht="15.75">
      <c r="A129" s="69"/>
      <c r="B129" s="83"/>
      <c r="C129" s="83"/>
      <c r="D129" s="71"/>
      <c r="E129" s="70"/>
      <c r="F129" s="70"/>
    </row>
    <row r="130" spans="1:6" ht="15.75">
      <c r="A130" s="69"/>
      <c r="B130" s="83"/>
      <c r="C130" s="83"/>
      <c r="D130" s="71"/>
      <c r="E130" s="70"/>
      <c r="F130" s="70"/>
    </row>
    <row r="131" spans="1:6" ht="15.75">
      <c r="A131" s="69"/>
      <c r="B131" s="83"/>
      <c r="C131" s="83"/>
      <c r="D131" s="71"/>
      <c r="E131" s="70"/>
      <c r="F131" s="70"/>
    </row>
    <row r="132" spans="1:6" ht="15.75">
      <c r="A132" s="51" t="s">
        <v>27</v>
      </c>
      <c r="B132" s="50"/>
      <c r="C132" s="50"/>
      <c r="D132" s="12"/>
      <c r="E132" s="7"/>
      <c r="F132" s="7"/>
    </row>
    <row r="133" spans="1:6" ht="15.75">
      <c r="A133" s="79" t="s">
        <v>77</v>
      </c>
      <c r="B133" s="68">
        <v>1</v>
      </c>
      <c r="C133" s="68">
        <v>1</v>
      </c>
      <c r="D133" s="67">
        <v>1</v>
      </c>
      <c r="E133" s="66" t="s">
        <v>28</v>
      </c>
      <c r="F133" s="77">
        <f aca="true" t="shared" si="12" ref="F133:F140">IF(AND(D133&gt;=80%,D133&lt;=120%),0.5,IF(D133&lt;80%,0.75,0.25))</f>
        <v>0.5</v>
      </c>
    </row>
    <row r="134" spans="1:6" ht="15.75">
      <c r="A134" s="79"/>
      <c r="B134" s="68"/>
      <c r="C134" s="68"/>
      <c r="D134" s="67">
        <f aca="true" t="shared" si="13" ref="D134:D150">IF(C134=0,0,B134/C134)</f>
        <v>0</v>
      </c>
      <c r="E134" s="66"/>
      <c r="F134" s="77">
        <f t="shared" si="12"/>
        <v>0.75</v>
      </c>
    </row>
    <row r="135" spans="1:6" ht="15.75">
      <c r="A135" s="79"/>
      <c r="B135" s="68"/>
      <c r="C135" s="68"/>
      <c r="D135" s="67">
        <f t="shared" si="13"/>
        <v>0</v>
      </c>
      <c r="E135" s="66"/>
      <c r="F135" s="77">
        <f t="shared" si="12"/>
        <v>0.75</v>
      </c>
    </row>
    <row r="136" spans="1:6" ht="15.75">
      <c r="A136" s="79"/>
      <c r="B136" s="68"/>
      <c r="C136" s="68"/>
      <c r="D136" s="67">
        <f t="shared" si="13"/>
        <v>0</v>
      </c>
      <c r="E136" s="66"/>
      <c r="F136" s="77">
        <f t="shared" si="12"/>
        <v>0.75</v>
      </c>
    </row>
    <row r="137" spans="1:6" ht="15.75">
      <c r="A137" s="79"/>
      <c r="B137" s="68"/>
      <c r="C137" s="68"/>
      <c r="D137" s="67">
        <f t="shared" si="13"/>
        <v>0</v>
      </c>
      <c r="E137" s="66"/>
      <c r="F137" s="77">
        <f t="shared" si="12"/>
        <v>0.75</v>
      </c>
    </row>
    <row r="138" spans="1:6" ht="15.75">
      <c r="A138" s="79"/>
      <c r="B138" s="68"/>
      <c r="C138" s="68"/>
      <c r="D138" s="67">
        <f t="shared" si="13"/>
        <v>0</v>
      </c>
      <c r="E138" s="66"/>
      <c r="F138" s="77">
        <f t="shared" si="12"/>
        <v>0.75</v>
      </c>
    </row>
    <row r="139" spans="1:6" ht="15.75">
      <c r="A139" s="79"/>
      <c r="B139" s="68"/>
      <c r="C139" s="68"/>
      <c r="D139" s="67">
        <f t="shared" si="13"/>
        <v>0</v>
      </c>
      <c r="E139" s="66"/>
      <c r="F139" s="77">
        <f t="shared" si="12"/>
        <v>0.75</v>
      </c>
    </row>
    <row r="140" spans="1:6" ht="15.75">
      <c r="A140" s="79"/>
      <c r="B140" s="68"/>
      <c r="C140" s="68"/>
      <c r="D140" s="67">
        <f t="shared" si="13"/>
        <v>0</v>
      </c>
      <c r="E140" s="66"/>
      <c r="F140" s="77">
        <f t="shared" si="12"/>
        <v>0.75</v>
      </c>
    </row>
    <row r="141" spans="1:6" ht="15.75">
      <c r="A141" s="79" t="s">
        <v>78</v>
      </c>
      <c r="B141" s="68">
        <v>0</v>
      </c>
      <c r="C141" s="68">
        <v>0</v>
      </c>
      <c r="D141" s="67">
        <v>1</v>
      </c>
      <c r="E141" s="66" t="s">
        <v>32</v>
      </c>
      <c r="F141" s="66">
        <f aca="true" t="shared" si="14" ref="F141:F150">IF(AND(D141&gt;=80%,D141&lt;=120%),0.5,IF(D141&lt;80%,0.25,0.75))</f>
        <v>0.5</v>
      </c>
    </row>
    <row r="142" spans="1:6" ht="15.75">
      <c r="A142" s="79"/>
      <c r="B142" s="68"/>
      <c r="C142" s="68"/>
      <c r="D142" s="67">
        <f t="shared" si="13"/>
        <v>0</v>
      </c>
      <c r="E142" s="66"/>
      <c r="F142" s="66">
        <f t="shared" si="14"/>
        <v>0.25</v>
      </c>
    </row>
    <row r="143" spans="1:6" ht="15.75">
      <c r="A143" s="79"/>
      <c r="B143" s="68"/>
      <c r="C143" s="68"/>
      <c r="D143" s="67">
        <f t="shared" si="13"/>
        <v>0</v>
      </c>
      <c r="E143" s="66"/>
      <c r="F143" s="66">
        <f t="shared" si="14"/>
        <v>0.25</v>
      </c>
    </row>
    <row r="144" spans="1:6" ht="15.75">
      <c r="A144" s="79"/>
      <c r="B144" s="68"/>
      <c r="C144" s="68"/>
      <c r="D144" s="67">
        <f t="shared" si="13"/>
        <v>0</v>
      </c>
      <c r="E144" s="66"/>
      <c r="F144" s="66">
        <f t="shared" si="14"/>
        <v>0.25</v>
      </c>
    </row>
    <row r="145" spans="1:6" ht="15.75">
      <c r="A145" s="79"/>
      <c r="B145" s="68"/>
      <c r="C145" s="68"/>
      <c r="D145" s="67">
        <f t="shared" si="13"/>
        <v>0</v>
      </c>
      <c r="E145" s="66"/>
      <c r="F145" s="66">
        <f t="shared" si="14"/>
        <v>0.25</v>
      </c>
    </row>
    <row r="146" spans="1:6" ht="15.75">
      <c r="A146" s="79"/>
      <c r="B146" s="68"/>
      <c r="C146" s="68"/>
      <c r="D146" s="67">
        <f t="shared" si="13"/>
        <v>0</v>
      </c>
      <c r="E146" s="66"/>
      <c r="F146" s="66">
        <f t="shared" si="14"/>
        <v>0.25</v>
      </c>
    </row>
    <row r="147" spans="1:6" ht="15.75">
      <c r="A147" s="79"/>
      <c r="B147" s="68"/>
      <c r="C147" s="68"/>
      <c r="D147" s="67">
        <f t="shared" si="13"/>
        <v>0</v>
      </c>
      <c r="E147" s="66"/>
      <c r="F147" s="66">
        <f t="shared" si="14"/>
        <v>0.25</v>
      </c>
    </row>
    <row r="148" spans="1:6" ht="15.75">
      <c r="A148" s="79"/>
      <c r="B148" s="68"/>
      <c r="C148" s="68"/>
      <c r="D148" s="67">
        <f t="shared" si="13"/>
        <v>0</v>
      </c>
      <c r="E148" s="66"/>
      <c r="F148" s="66">
        <f t="shared" si="14"/>
        <v>0.25</v>
      </c>
    </row>
    <row r="149" spans="1:6" ht="15.75">
      <c r="A149" s="79"/>
      <c r="B149" s="68"/>
      <c r="C149" s="68"/>
      <c r="D149" s="67">
        <f t="shared" si="13"/>
        <v>0</v>
      </c>
      <c r="E149" s="66"/>
      <c r="F149" s="66">
        <f t="shared" si="14"/>
        <v>0.25</v>
      </c>
    </row>
    <row r="150" spans="1:6" ht="33" customHeight="1">
      <c r="A150" s="79"/>
      <c r="B150" s="68"/>
      <c r="C150" s="68"/>
      <c r="D150" s="67">
        <f t="shared" si="13"/>
        <v>0</v>
      </c>
      <c r="E150" s="66"/>
      <c r="F150" s="66">
        <f t="shared" si="14"/>
        <v>0.25</v>
      </c>
    </row>
    <row r="151" spans="1:6" ht="15.75">
      <c r="A151" s="15"/>
      <c r="B151" s="50"/>
      <c r="C151" s="50"/>
      <c r="D151" s="12"/>
      <c r="E151" s="7"/>
      <c r="F151" s="7"/>
    </row>
    <row r="152" spans="1:6" ht="15.75">
      <c r="A152" s="69" t="s">
        <v>79</v>
      </c>
      <c r="B152" s="78">
        <v>1</v>
      </c>
      <c r="C152" s="78">
        <v>1</v>
      </c>
      <c r="D152" s="71">
        <f>D133</f>
        <v>1</v>
      </c>
      <c r="E152" s="70" t="s">
        <v>32</v>
      </c>
      <c r="F152" s="70">
        <f aca="true" t="shared" si="15" ref="F152:F164">IF(AND(D152&gt;=80%,D152&lt;=120%),0.2,IF(D152&lt;80%,0.1,0.3))</f>
        <v>0.2</v>
      </c>
    </row>
    <row r="153" spans="1:6" ht="15.75">
      <c r="A153" s="69"/>
      <c r="B153" s="78"/>
      <c r="C153" s="78"/>
      <c r="D153" s="71"/>
      <c r="E153" s="70"/>
      <c r="F153" s="70">
        <f t="shared" si="15"/>
        <v>0.1</v>
      </c>
    </row>
    <row r="154" spans="1:6" ht="15.75">
      <c r="A154" s="69"/>
      <c r="B154" s="78"/>
      <c r="C154" s="78"/>
      <c r="D154" s="71"/>
      <c r="E154" s="70"/>
      <c r="F154" s="70">
        <f t="shared" si="15"/>
        <v>0.1</v>
      </c>
    </row>
    <row r="155" spans="1:6" ht="15.75">
      <c r="A155" s="69"/>
      <c r="B155" s="78"/>
      <c r="C155" s="78"/>
      <c r="D155" s="71"/>
      <c r="E155" s="70"/>
      <c r="F155" s="70">
        <f t="shared" si="15"/>
        <v>0.1</v>
      </c>
    </row>
    <row r="156" spans="1:6" ht="30.75" customHeight="1">
      <c r="A156" s="69"/>
      <c r="B156" s="78"/>
      <c r="C156" s="78"/>
      <c r="D156" s="71"/>
      <c r="E156" s="70"/>
      <c r="F156" s="70">
        <f t="shared" si="15"/>
        <v>0.1</v>
      </c>
    </row>
    <row r="157" spans="1:6" ht="15.75">
      <c r="A157" s="79" t="s">
        <v>80</v>
      </c>
      <c r="B157" s="68">
        <v>0</v>
      </c>
      <c r="C157" s="68">
        <v>0</v>
      </c>
      <c r="D157" s="67">
        <v>1</v>
      </c>
      <c r="E157" s="66"/>
      <c r="F157" s="66">
        <f t="shared" si="15"/>
        <v>0.2</v>
      </c>
    </row>
    <row r="158" spans="1:6" ht="15.75">
      <c r="A158" s="79"/>
      <c r="B158" s="68"/>
      <c r="C158" s="68"/>
      <c r="D158" s="67">
        <f aca="true" t="shared" si="16" ref="D158:D164">IF(C158=0,0,B158/C158)</f>
        <v>0</v>
      </c>
      <c r="E158" s="66"/>
      <c r="F158" s="66">
        <f t="shared" si="15"/>
        <v>0.1</v>
      </c>
    </row>
    <row r="159" spans="1:6" ht="15.75">
      <c r="A159" s="79"/>
      <c r="B159" s="68"/>
      <c r="C159" s="68"/>
      <c r="D159" s="67">
        <f t="shared" si="16"/>
        <v>0</v>
      </c>
      <c r="E159" s="66"/>
      <c r="F159" s="66">
        <f t="shared" si="15"/>
        <v>0.1</v>
      </c>
    </row>
    <row r="160" spans="1:6" ht="15.75">
      <c r="A160" s="79"/>
      <c r="B160" s="68"/>
      <c r="C160" s="68"/>
      <c r="D160" s="67">
        <f t="shared" si="16"/>
        <v>0</v>
      </c>
      <c r="E160" s="66"/>
      <c r="F160" s="66">
        <f t="shared" si="15"/>
        <v>0.1</v>
      </c>
    </row>
    <row r="161" spans="1:6" ht="15.75">
      <c r="A161" s="79"/>
      <c r="B161" s="68"/>
      <c r="C161" s="68"/>
      <c r="D161" s="67">
        <f t="shared" si="16"/>
        <v>0</v>
      </c>
      <c r="E161" s="66"/>
      <c r="F161" s="66">
        <f t="shared" si="15"/>
        <v>0.1</v>
      </c>
    </row>
    <row r="162" spans="1:6" ht="15.75">
      <c r="A162" s="79"/>
      <c r="B162" s="68"/>
      <c r="C162" s="68"/>
      <c r="D162" s="67">
        <f t="shared" si="16"/>
        <v>0</v>
      </c>
      <c r="E162" s="66"/>
      <c r="F162" s="66">
        <f t="shared" si="15"/>
        <v>0.1</v>
      </c>
    </row>
    <row r="163" spans="1:6" ht="15.75">
      <c r="A163" s="79"/>
      <c r="B163" s="68"/>
      <c r="C163" s="68"/>
      <c r="D163" s="67">
        <f t="shared" si="16"/>
        <v>0</v>
      </c>
      <c r="E163" s="66"/>
      <c r="F163" s="66">
        <f t="shared" si="15"/>
        <v>0.1</v>
      </c>
    </row>
    <row r="164" spans="1:6" ht="22.5" customHeight="1">
      <c r="A164" s="79"/>
      <c r="B164" s="68"/>
      <c r="C164" s="68"/>
      <c r="D164" s="67">
        <f t="shared" si="16"/>
        <v>0</v>
      </c>
      <c r="E164" s="66"/>
      <c r="F164" s="66">
        <f t="shared" si="15"/>
        <v>0.1</v>
      </c>
    </row>
    <row r="165" spans="1:6" ht="15.75">
      <c r="A165" s="15"/>
      <c r="B165" s="15"/>
      <c r="C165" s="15"/>
      <c r="D165" s="12"/>
      <c r="E165" s="7"/>
      <c r="F165" s="7"/>
    </row>
    <row r="166" spans="1:6" ht="39.75" customHeight="1">
      <c r="A166" s="43" t="s">
        <v>81</v>
      </c>
      <c r="B166" s="13" t="s">
        <v>25</v>
      </c>
      <c r="C166" s="13" t="s">
        <v>25</v>
      </c>
      <c r="D166" s="39" t="s">
        <v>30</v>
      </c>
      <c r="E166" s="13" t="s">
        <v>26</v>
      </c>
      <c r="F166" s="44">
        <f>(F13+F38+F76+F96+F113+F127+F152)/7</f>
        <v>0.41904761904761906</v>
      </c>
    </row>
    <row r="169" ht="15.75">
      <c r="A169" s="1"/>
    </row>
    <row r="170" ht="15.75">
      <c r="A170" s="1"/>
    </row>
  </sheetData>
  <sheetProtection/>
  <mergeCells count="130">
    <mergeCell ref="A51:A56"/>
    <mergeCell ref="B51:B56"/>
    <mergeCell ref="C96:C101"/>
    <mergeCell ref="C113:C118"/>
    <mergeCell ref="B102:B111"/>
    <mergeCell ref="C51:C56"/>
    <mergeCell ref="C63:C64"/>
    <mergeCell ref="B113:B118"/>
    <mergeCell ref="A4:F4"/>
    <mergeCell ref="A5:F5"/>
    <mergeCell ref="A57:A62"/>
    <mergeCell ref="A38:A41"/>
    <mergeCell ref="B38:B41"/>
    <mergeCell ref="C38:C41"/>
    <mergeCell ref="E57:E62"/>
    <mergeCell ref="A24:A28"/>
    <mergeCell ref="A43:A50"/>
    <mergeCell ref="B29:B36"/>
    <mergeCell ref="A96:A101"/>
    <mergeCell ref="B96:B101"/>
    <mergeCell ref="A63:A64"/>
    <mergeCell ref="E63:E64"/>
    <mergeCell ref="A65:A74"/>
    <mergeCell ref="C76:C80"/>
    <mergeCell ref="B81:B94"/>
    <mergeCell ref="C81:C94"/>
    <mergeCell ref="A102:A111"/>
    <mergeCell ref="A113:A118"/>
    <mergeCell ref="A119:A125"/>
    <mergeCell ref="E119:E125"/>
    <mergeCell ref="A141:A150"/>
    <mergeCell ref="E141:E150"/>
    <mergeCell ref="C127:C131"/>
    <mergeCell ref="A157:A164"/>
    <mergeCell ref="A133:A140"/>
    <mergeCell ref="B157:B164"/>
    <mergeCell ref="C157:C164"/>
    <mergeCell ref="A127:A131"/>
    <mergeCell ref="B127:B131"/>
    <mergeCell ref="A152:A156"/>
    <mergeCell ref="D96:D101"/>
    <mergeCell ref="C102:C111"/>
    <mergeCell ref="D102:D111"/>
    <mergeCell ref="D81:D94"/>
    <mergeCell ref="E24:E28"/>
    <mergeCell ref="C65:C74"/>
    <mergeCell ref="D65:D74"/>
    <mergeCell ref="E51:E56"/>
    <mergeCell ref="D51:D56"/>
    <mergeCell ref="E29:E36"/>
    <mergeCell ref="E43:E50"/>
    <mergeCell ref="B43:B50"/>
    <mergeCell ref="C43:C50"/>
    <mergeCell ref="E81:E94"/>
    <mergeCell ref="B65:B74"/>
    <mergeCell ref="B57:B62"/>
    <mergeCell ref="C57:C62"/>
    <mergeCell ref="B76:B80"/>
    <mergeCell ref="B63:B64"/>
    <mergeCell ref="A76:A80"/>
    <mergeCell ref="E76:E80"/>
    <mergeCell ref="F96:F101"/>
    <mergeCell ref="D29:D36"/>
    <mergeCell ref="E38:E41"/>
    <mergeCell ref="E96:E101"/>
    <mergeCell ref="F63:F64"/>
    <mergeCell ref="E65:E74"/>
    <mergeCell ref="A29:A36"/>
    <mergeCell ref="F43:F50"/>
    <mergeCell ref="F81:F94"/>
    <mergeCell ref="D57:D62"/>
    <mergeCell ref="D38:D41"/>
    <mergeCell ref="D43:D50"/>
    <mergeCell ref="D76:D80"/>
    <mergeCell ref="D63:D64"/>
    <mergeCell ref="B141:B150"/>
    <mergeCell ref="C141:C150"/>
    <mergeCell ref="D141:D150"/>
    <mergeCell ref="F141:F150"/>
    <mergeCell ref="B152:B156"/>
    <mergeCell ref="C152:C156"/>
    <mergeCell ref="D152:D156"/>
    <mergeCell ref="F152:F156"/>
    <mergeCell ref="E152:E156"/>
    <mergeCell ref="F102:F111"/>
    <mergeCell ref="F113:F118"/>
    <mergeCell ref="E113:E118"/>
    <mergeCell ref="E102:E111"/>
    <mergeCell ref="D113:D118"/>
    <mergeCell ref="F157:F164"/>
    <mergeCell ref="D157:D164"/>
    <mergeCell ref="E127:E131"/>
    <mergeCell ref="D127:D131"/>
    <mergeCell ref="E157:E164"/>
    <mergeCell ref="F133:F140"/>
    <mergeCell ref="E133:E140"/>
    <mergeCell ref="D119:D125"/>
    <mergeCell ref="B133:B140"/>
    <mergeCell ref="C133:C140"/>
    <mergeCell ref="B119:B125"/>
    <mergeCell ref="C119:C125"/>
    <mergeCell ref="F127:F131"/>
    <mergeCell ref="D133:D140"/>
    <mergeCell ref="F119:F125"/>
    <mergeCell ref="A2:F2"/>
    <mergeCell ref="A81:A94"/>
    <mergeCell ref="F65:F74"/>
    <mergeCell ref="F76:F80"/>
    <mergeCell ref="F29:F36"/>
    <mergeCell ref="F38:F41"/>
    <mergeCell ref="F57:F62"/>
    <mergeCell ref="F51:F56"/>
    <mergeCell ref="A7:A11"/>
    <mergeCell ref="F24:F28"/>
    <mergeCell ref="F7:F11"/>
    <mergeCell ref="C13:C22"/>
    <mergeCell ref="D13:D22"/>
    <mergeCell ref="E13:E22"/>
    <mergeCell ref="B7:C8"/>
    <mergeCell ref="E7:E11"/>
    <mergeCell ref="F13:F22"/>
    <mergeCell ref="B9:B11"/>
    <mergeCell ref="C9:C11"/>
    <mergeCell ref="D7:D11"/>
    <mergeCell ref="D24:D28"/>
    <mergeCell ref="C29:C36"/>
    <mergeCell ref="A13:A22"/>
    <mergeCell ref="B13:B22"/>
    <mergeCell ref="B24:B28"/>
    <mergeCell ref="C24:C2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5.00390625" style="2" customWidth="1"/>
    <col min="2" max="2" width="15.140625" style="2" customWidth="1"/>
    <col min="3" max="3" width="14.00390625" style="2" customWidth="1"/>
    <col min="4" max="4" width="15.421875" style="2" customWidth="1"/>
    <col min="5" max="5" width="13.8515625" style="2" customWidth="1"/>
    <col min="6" max="6" width="15.421875" style="2" customWidth="1"/>
    <col min="7" max="16384" width="9.140625" style="2" customWidth="1"/>
  </cols>
  <sheetData>
    <row r="2" spans="1:6" ht="15.75">
      <c r="A2" s="56" t="s">
        <v>82</v>
      </c>
      <c r="B2" s="56"/>
      <c r="C2" s="56"/>
      <c r="D2" s="56"/>
      <c r="E2" s="56"/>
      <c r="F2" s="56"/>
    </row>
    <row r="3" ht="15.75">
      <c r="A3" s="1"/>
    </row>
    <row r="4" spans="1:6" ht="15.75">
      <c r="A4" s="57" t="str">
        <f>'1.1'!A5</f>
        <v>ОАО "НЗИВ"</v>
      </c>
      <c r="B4" s="57"/>
      <c r="C4" s="57"/>
      <c r="D4" s="57"/>
      <c r="E4" s="57"/>
      <c r="F4" s="57"/>
    </row>
    <row r="5" spans="1:6" ht="15.75">
      <c r="A5" s="55" t="s">
        <v>175</v>
      </c>
      <c r="B5" s="55"/>
      <c r="C5" s="55"/>
      <c r="D5" s="55"/>
      <c r="E5" s="55"/>
      <c r="F5" s="55"/>
    </row>
    <row r="7" spans="1:6" ht="15.75">
      <c r="A7" s="66" t="s">
        <v>83</v>
      </c>
      <c r="B7" s="66" t="s">
        <v>23</v>
      </c>
      <c r="C7" s="66"/>
      <c r="D7" s="66" t="s">
        <v>59</v>
      </c>
      <c r="E7" s="66" t="s">
        <v>24</v>
      </c>
      <c r="F7" s="66" t="s">
        <v>60</v>
      </c>
    </row>
    <row r="8" spans="1:6" ht="15.75">
      <c r="A8" s="66"/>
      <c r="B8" s="66"/>
      <c r="C8" s="66"/>
      <c r="D8" s="66"/>
      <c r="E8" s="66"/>
      <c r="F8" s="66"/>
    </row>
    <row r="9" spans="1:6" ht="15.75">
      <c r="A9" s="66"/>
      <c r="B9" s="66" t="s">
        <v>34</v>
      </c>
      <c r="C9" s="66" t="s">
        <v>35</v>
      </c>
      <c r="D9" s="66"/>
      <c r="E9" s="66"/>
      <c r="F9" s="66"/>
    </row>
    <row r="10" spans="1:6" ht="15.75">
      <c r="A10" s="66"/>
      <c r="B10" s="66"/>
      <c r="C10" s="66"/>
      <c r="D10" s="66"/>
      <c r="E10" s="66"/>
      <c r="F10" s="66"/>
    </row>
    <row r="11" spans="1:6" ht="15.75">
      <c r="A11" s="66"/>
      <c r="B11" s="66"/>
      <c r="C11" s="66"/>
      <c r="D11" s="66"/>
      <c r="E11" s="66"/>
      <c r="F11" s="66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15.75">
      <c r="A13" s="69" t="s">
        <v>84</v>
      </c>
      <c r="B13" s="83">
        <v>1</v>
      </c>
      <c r="C13" s="83">
        <v>1</v>
      </c>
      <c r="D13" s="71">
        <f aca="true" t="shared" si="0" ref="D13:D20">IF(C13=0,0,B13/C13)</f>
        <v>1</v>
      </c>
      <c r="E13" s="70" t="s">
        <v>28</v>
      </c>
      <c r="F13" s="70">
        <f aca="true" t="shared" si="1" ref="F13:F20">IF(AND(D13&gt;=80%,D13&lt;=120%),2,IF(D13&lt;80%,3,1))</f>
        <v>2</v>
      </c>
    </row>
    <row r="14" spans="1:6" ht="15.75">
      <c r="A14" s="69"/>
      <c r="B14" s="83"/>
      <c r="C14" s="83"/>
      <c r="D14" s="71">
        <f t="shared" si="0"/>
        <v>0</v>
      </c>
      <c r="E14" s="70"/>
      <c r="F14" s="70">
        <f t="shared" si="1"/>
        <v>3</v>
      </c>
    </row>
    <row r="15" spans="1:6" ht="15.75">
      <c r="A15" s="69"/>
      <c r="B15" s="83"/>
      <c r="C15" s="83"/>
      <c r="D15" s="71">
        <f t="shared" si="0"/>
        <v>0</v>
      </c>
      <c r="E15" s="70"/>
      <c r="F15" s="70">
        <f t="shared" si="1"/>
        <v>3</v>
      </c>
    </row>
    <row r="16" spans="1:6" ht="15.75">
      <c r="A16" s="69"/>
      <c r="B16" s="83"/>
      <c r="C16" s="83"/>
      <c r="D16" s="71">
        <f t="shared" si="0"/>
        <v>0</v>
      </c>
      <c r="E16" s="70"/>
      <c r="F16" s="70">
        <f t="shared" si="1"/>
        <v>3</v>
      </c>
    </row>
    <row r="17" spans="1:6" ht="15.75">
      <c r="A17" s="69"/>
      <c r="B17" s="83"/>
      <c r="C17" s="83"/>
      <c r="D17" s="71">
        <f t="shared" si="0"/>
        <v>0</v>
      </c>
      <c r="E17" s="70"/>
      <c r="F17" s="70">
        <f t="shared" si="1"/>
        <v>3</v>
      </c>
    </row>
    <row r="18" spans="1:6" ht="15.75">
      <c r="A18" s="69"/>
      <c r="B18" s="83"/>
      <c r="C18" s="83"/>
      <c r="D18" s="71">
        <f t="shared" si="0"/>
        <v>0</v>
      </c>
      <c r="E18" s="70"/>
      <c r="F18" s="70">
        <f t="shared" si="1"/>
        <v>3</v>
      </c>
    </row>
    <row r="19" spans="1:6" ht="15.75">
      <c r="A19" s="69"/>
      <c r="B19" s="83"/>
      <c r="C19" s="83"/>
      <c r="D19" s="71">
        <f t="shared" si="0"/>
        <v>0</v>
      </c>
      <c r="E19" s="70"/>
      <c r="F19" s="70">
        <f t="shared" si="1"/>
        <v>3</v>
      </c>
    </row>
    <row r="20" spans="1:6" ht="15.75">
      <c r="A20" s="69"/>
      <c r="B20" s="83"/>
      <c r="C20" s="83"/>
      <c r="D20" s="71">
        <f t="shared" si="0"/>
        <v>0</v>
      </c>
      <c r="E20" s="70"/>
      <c r="F20" s="70">
        <f t="shared" si="1"/>
        <v>3</v>
      </c>
    </row>
    <row r="21" spans="1:6" ht="15.75">
      <c r="A21" s="15"/>
      <c r="B21" s="46"/>
      <c r="C21" s="46"/>
      <c r="D21" s="12"/>
      <c r="E21" s="7"/>
      <c r="F21" s="7"/>
    </row>
    <row r="22" spans="1:6" ht="15.75">
      <c r="A22" s="69" t="s">
        <v>85</v>
      </c>
      <c r="B22" s="83" t="s">
        <v>25</v>
      </c>
      <c r="C22" s="83" t="s">
        <v>25</v>
      </c>
      <c r="D22" s="71" t="s">
        <v>30</v>
      </c>
      <c r="E22" s="70" t="s">
        <v>26</v>
      </c>
      <c r="F22" s="76">
        <f>(F26+F33+F41+F52+F61+F70)/6</f>
        <v>2</v>
      </c>
    </row>
    <row r="23" spans="1:6" ht="15.75">
      <c r="A23" s="69"/>
      <c r="B23" s="83"/>
      <c r="C23" s="83"/>
      <c r="D23" s="71"/>
      <c r="E23" s="70"/>
      <c r="F23" s="76"/>
    </row>
    <row r="24" spans="1:6" ht="15.75">
      <c r="A24" s="69"/>
      <c r="B24" s="83"/>
      <c r="C24" s="83"/>
      <c r="D24" s="71"/>
      <c r="E24" s="70"/>
      <c r="F24" s="76"/>
    </row>
    <row r="25" spans="1:6" ht="15.75">
      <c r="A25" s="15" t="s">
        <v>27</v>
      </c>
      <c r="B25" s="46"/>
      <c r="C25" s="46"/>
      <c r="D25" s="12"/>
      <c r="E25" s="7"/>
      <c r="F25" s="7"/>
    </row>
    <row r="26" spans="1:6" ht="15.75">
      <c r="A26" s="79" t="s">
        <v>86</v>
      </c>
      <c r="B26" s="87">
        <v>0</v>
      </c>
      <c r="C26" s="87">
        <v>0</v>
      </c>
      <c r="D26" s="67">
        <v>1</v>
      </c>
      <c r="E26" s="66" t="s">
        <v>32</v>
      </c>
      <c r="F26" s="66">
        <f aca="true" t="shared" si="2" ref="F26:F32">IF(AND(D26&gt;=80%,D26&lt;=120%),2,IF(D26&lt;80%,1,3))</f>
        <v>2</v>
      </c>
    </row>
    <row r="27" spans="1:6" ht="15.75">
      <c r="A27" s="79"/>
      <c r="B27" s="87"/>
      <c r="C27" s="87"/>
      <c r="D27" s="67">
        <f aca="true" t="shared" si="3" ref="D27:D75">IF(C27=0,0,B27/C27)</f>
        <v>0</v>
      </c>
      <c r="E27" s="66"/>
      <c r="F27" s="66">
        <f t="shared" si="2"/>
        <v>1</v>
      </c>
    </row>
    <row r="28" spans="1:6" ht="15.75">
      <c r="A28" s="79"/>
      <c r="B28" s="87"/>
      <c r="C28" s="87"/>
      <c r="D28" s="67">
        <f t="shared" si="3"/>
        <v>0</v>
      </c>
      <c r="E28" s="66"/>
      <c r="F28" s="66">
        <f t="shared" si="2"/>
        <v>1</v>
      </c>
    </row>
    <row r="29" spans="1:6" ht="15.75">
      <c r="A29" s="79"/>
      <c r="B29" s="87"/>
      <c r="C29" s="87"/>
      <c r="D29" s="67">
        <f t="shared" si="3"/>
        <v>0</v>
      </c>
      <c r="E29" s="66"/>
      <c r="F29" s="66">
        <f t="shared" si="2"/>
        <v>1</v>
      </c>
    </row>
    <row r="30" spans="1:6" ht="15.75">
      <c r="A30" s="79"/>
      <c r="B30" s="87"/>
      <c r="C30" s="87"/>
      <c r="D30" s="67">
        <f t="shared" si="3"/>
        <v>0</v>
      </c>
      <c r="E30" s="66"/>
      <c r="F30" s="66">
        <f t="shared" si="2"/>
        <v>1</v>
      </c>
    </row>
    <row r="31" spans="1:6" ht="15.75">
      <c r="A31" s="79"/>
      <c r="B31" s="87"/>
      <c r="C31" s="87"/>
      <c r="D31" s="67">
        <f t="shared" si="3"/>
        <v>0</v>
      </c>
      <c r="E31" s="66"/>
      <c r="F31" s="66">
        <f t="shared" si="2"/>
        <v>1</v>
      </c>
    </row>
    <row r="32" spans="1:6" ht="15.75">
      <c r="A32" s="79"/>
      <c r="B32" s="87"/>
      <c r="C32" s="87"/>
      <c r="D32" s="67">
        <f t="shared" si="3"/>
        <v>0</v>
      </c>
      <c r="E32" s="66"/>
      <c r="F32" s="66">
        <f t="shared" si="2"/>
        <v>1</v>
      </c>
    </row>
    <row r="33" spans="1:6" ht="15.75">
      <c r="A33" s="79" t="s">
        <v>87</v>
      </c>
      <c r="B33" s="87">
        <v>0</v>
      </c>
      <c r="C33" s="87">
        <v>0</v>
      </c>
      <c r="D33" s="67">
        <v>1</v>
      </c>
      <c r="E33" s="66" t="s">
        <v>28</v>
      </c>
      <c r="F33" s="66">
        <f aca="true" t="shared" si="4" ref="F33:F40">IF(AND(D33&gt;=80%,D33&lt;=120%),2,IF(D33&lt;80%,3,1))</f>
        <v>2</v>
      </c>
    </row>
    <row r="34" spans="1:6" ht="15.75">
      <c r="A34" s="79"/>
      <c r="B34" s="87"/>
      <c r="C34" s="87"/>
      <c r="D34" s="67">
        <f t="shared" si="3"/>
        <v>0</v>
      </c>
      <c r="E34" s="66"/>
      <c r="F34" s="66">
        <f t="shared" si="4"/>
        <v>3</v>
      </c>
    </row>
    <row r="35" spans="1:6" ht="15.75">
      <c r="A35" s="79"/>
      <c r="B35" s="87"/>
      <c r="C35" s="87"/>
      <c r="D35" s="67">
        <f t="shared" si="3"/>
        <v>0</v>
      </c>
      <c r="E35" s="66"/>
      <c r="F35" s="66">
        <f t="shared" si="4"/>
        <v>3</v>
      </c>
    </row>
    <row r="36" spans="1:6" ht="15.75">
      <c r="A36" s="79"/>
      <c r="B36" s="87"/>
      <c r="C36" s="87"/>
      <c r="D36" s="67">
        <f t="shared" si="3"/>
        <v>0</v>
      </c>
      <c r="E36" s="66"/>
      <c r="F36" s="66">
        <f t="shared" si="4"/>
        <v>3</v>
      </c>
    </row>
    <row r="37" spans="1:6" ht="15.75">
      <c r="A37" s="79"/>
      <c r="B37" s="87"/>
      <c r="C37" s="87"/>
      <c r="D37" s="67">
        <f t="shared" si="3"/>
        <v>0</v>
      </c>
      <c r="E37" s="66"/>
      <c r="F37" s="66">
        <f t="shared" si="4"/>
        <v>3</v>
      </c>
    </row>
    <row r="38" spans="1:6" ht="15.75">
      <c r="A38" s="79"/>
      <c r="B38" s="87"/>
      <c r="C38" s="87"/>
      <c r="D38" s="67">
        <f t="shared" si="3"/>
        <v>0</v>
      </c>
      <c r="E38" s="66"/>
      <c r="F38" s="66">
        <f t="shared" si="4"/>
        <v>3</v>
      </c>
    </row>
    <row r="39" spans="1:6" ht="15.75">
      <c r="A39" s="79"/>
      <c r="B39" s="87"/>
      <c r="C39" s="87"/>
      <c r="D39" s="67">
        <f t="shared" si="3"/>
        <v>0</v>
      </c>
      <c r="E39" s="66"/>
      <c r="F39" s="66">
        <f t="shared" si="4"/>
        <v>3</v>
      </c>
    </row>
    <row r="40" spans="1:6" ht="15.75">
      <c r="A40" s="79"/>
      <c r="B40" s="87"/>
      <c r="C40" s="87"/>
      <c r="D40" s="67">
        <f t="shared" si="3"/>
        <v>0</v>
      </c>
      <c r="E40" s="66"/>
      <c r="F40" s="66">
        <f t="shared" si="4"/>
        <v>3</v>
      </c>
    </row>
    <row r="41" spans="1:6" ht="15.75">
      <c r="A41" s="79" t="s">
        <v>88</v>
      </c>
      <c r="B41" s="87">
        <v>0</v>
      </c>
      <c r="C41" s="87">
        <v>0</v>
      </c>
      <c r="D41" s="67">
        <v>1</v>
      </c>
      <c r="E41" s="66" t="s">
        <v>32</v>
      </c>
      <c r="F41" s="77">
        <v>2</v>
      </c>
    </row>
    <row r="42" spans="1:6" ht="15.75">
      <c r="A42" s="79"/>
      <c r="B42" s="87"/>
      <c r="C42" s="87"/>
      <c r="D42" s="67">
        <f t="shared" si="3"/>
        <v>0</v>
      </c>
      <c r="E42" s="66"/>
      <c r="F42" s="77">
        <f aca="true" t="shared" si="5" ref="F42:F60">IF(AND(D42&gt;=80%,D42&lt;=120%),2,IF(D42&lt;80%,1,3))</f>
        <v>1</v>
      </c>
    </row>
    <row r="43" spans="1:6" ht="15.75">
      <c r="A43" s="79"/>
      <c r="B43" s="87"/>
      <c r="C43" s="87"/>
      <c r="D43" s="67">
        <f t="shared" si="3"/>
        <v>0</v>
      </c>
      <c r="E43" s="66"/>
      <c r="F43" s="77">
        <f t="shared" si="5"/>
        <v>1</v>
      </c>
    </row>
    <row r="44" spans="1:6" ht="15.75">
      <c r="A44" s="79"/>
      <c r="B44" s="87"/>
      <c r="C44" s="87"/>
      <c r="D44" s="67">
        <f t="shared" si="3"/>
        <v>0</v>
      </c>
      <c r="E44" s="66"/>
      <c r="F44" s="77">
        <f t="shared" si="5"/>
        <v>1</v>
      </c>
    </row>
    <row r="45" spans="1:6" ht="15.75">
      <c r="A45" s="79"/>
      <c r="B45" s="87"/>
      <c r="C45" s="87"/>
      <c r="D45" s="67">
        <f t="shared" si="3"/>
        <v>0</v>
      </c>
      <c r="E45" s="66"/>
      <c r="F45" s="77">
        <f t="shared" si="5"/>
        <v>1</v>
      </c>
    </row>
    <row r="46" spans="1:6" ht="15.75">
      <c r="A46" s="79"/>
      <c r="B46" s="87"/>
      <c r="C46" s="87"/>
      <c r="D46" s="67">
        <f t="shared" si="3"/>
        <v>0</v>
      </c>
      <c r="E46" s="66"/>
      <c r="F46" s="77">
        <f t="shared" si="5"/>
        <v>1</v>
      </c>
    </row>
    <row r="47" spans="1:6" ht="15.75">
      <c r="A47" s="79"/>
      <c r="B47" s="87"/>
      <c r="C47" s="87"/>
      <c r="D47" s="67">
        <f t="shared" si="3"/>
        <v>0</v>
      </c>
      <c r="E47" s="66"/>
      <c r="F47" s="77">
        <f t="shared" si="5"/>
        <v>1</v>
      </c>
    </row>
    <row r="48" spans="1:6" ht="15.75">
      <c r="A48" s="79"/>
      <c r="B48" s="87"/>
      <c r="C48" s="87"/>
      <c r="D48" s="67">
        <f t="shared" si="3"/>
        <v>0</v>
      </c>
      <c r="E48" s="66"/>
      <c r="F48" s="77">
        <f t="shared" si="5"/>
        <v>1</v>
      </c>
    </row>
    <row r="49" spans="1:6" ht="15.75">
      <c r="A49" s="79"/>
      <c r="B49" s="87"/>
      <c r="C49" s="87"/>
      <c r="D49" s="67">
        <f t="shared" si="3"/>
        <v>0</v>
      </c>
      <c r="E49" s="66"/>
      <c r="F49" s="77">
        <f t="shared" si="5"/>
        <v>1</v>
      </c>
    </row>
    <row r="50" spans="1:6" ht="15.75">
      <c r="A50" s="79"/>
      <c r="B50" s="87"/>
      <c r="C50" s="87"/>
      <c r="D50" s="67">
        <f t="shared" si="3"/>
        <v>0</v>
      </c>
      <c r="E50" s="66"/>
      <c r="F50" s="77">
        <f t="shared" si="5"/>
        <v>1</v>
      </c>
    </row>
    <row r="51" spans="1:6" ht="15.75">
      <c r="A51" s="79"/>
      <c r="B51" s="87"/>
      <c r="C51" s="87"/>
      <c r="D51" s="67">
        <f t="shared" si="3"/>
        <v>0</v>
      </c>
      <c r="E51" s="66"/>
      <c r="F51" s="77">
        <f t="shared" si="5"/>
        <v>1</v>
      </c>
    </row>
    <row r="52" spans="1:6" ht="15.75">
      <c r="A52" s="79" t="s">
        <v>89</v>
      </c>
      <c r="B52" s="87">
        <v>0</v>
      </c>
      <c r="C52" s="87">
        <v>0</v>
      </c>
      <c r="D52" s="67">
        <v>1</v>
      </c>
      <c r="E52" s="66" t="s">
        <v>32</v>
      </c>
      <c r="F52" s="66">
        <f t="shared" si="5"/>
        <v>2</v>
      </c>
    </row>
    <row r="53" spans="1:6" ht="15.75">
      <c r="A53" s="79"/>
      <c r="B53" s="87"/>
      <c r="C53" s="87"/>
      <c r="D53" s="67">
        <f t="shared" si="3"/>
        <v>0</v>
      </c>
      <c r="E53" s="66"/>
      <c r="F53" s="66">
        <f t="shared" si="5"/>
        <v>1</v>
      </c>
    </row>
    <row r="54" spans="1:6" ht="15.75">
      <c r="A54" s="79"/>
      <c r="B54" s="87"/>
      <c r="C54" s="87"/>
      <c r="D54" s="67">
        <f t="shared" si="3"/>
        <v>0</v>
      </c>
      <c r="E54" s="66"/>
      <c r="F54" s="66">
        <f t="shared" si="5"/>
        <v>1</v>
      </c>
    </row>
    <row r="55" spans="1:6" ht="15.75">
      <c r="A55" s="79"/>
      <c r="B55" s="87"/>
      <c r="C55" s="87"/>
      <c r="D55" s="67">
        <f t="shared" si="3"/>
        <v>0</v>
      </c>
      <c r="E55" s="66"/>
      <c r="F55" s="66">
        <f t="shared" si="5"/>
        <v>1</v>
      </c>
    </row>
    <row r="56" spans="1:6" ht="15.75">
      <c r="A56" s="79"/>
      <c r="B56" s="87"/>
      <c r="C56" s="87"/>
      <c r="D56" s="67">
        <f t="shared" si="3"/>
        <v>0</v>
      </c>
      <c r="E56" s="66"/>
      <c r="F56" s="66">
        <f t="shared" si="5"/>
        <v>1</v>
      </c>
    </row>
    <row r="57" spans="1:6" ht="15.75">
      <c r="A57" s="79"/>
      <c r="B57" s="87"/>
      <c r="C57" s="87"/>
      <c r="D57" s="67">
        <f t="shared" si="3"/>
        <v>0</v>
      </c>
      <c r="E57" s="66"/>
      <c r="F57" s="66">
        <f t="shared" si="5"/>
        <v>1</v>
      </c>
    </row>
    <row r="58" spans="1:6" ht="15.75">
      <c r="A58" s="79"/>
      <c r="B58" s="87"/>
      <c r="C58" s="87"/>
      <c r="D58" s="67">
        <f t="shared" si="3"/>
        <v>0</v>
      </c>
      <c r="E58" s="66"/>
      <c r="F58" s="66">
        <f t="shared" si="5"/>
        <v>1</v>
      </c>
    </row>
    <row r="59" spans="1:6" ht="15.75">
      <c r="A59" s="79"/>
      <c r="B59" s="87"/>
      <c r="C59" s="87"/>
      <c r="D59" s="67">
        <f t="shared" si="3"/>
        <v>0</v>
      </c>
      <c r="E59" s="66"/>
      <c r="F59" s="66">
        <f t="shared" si="5"/>
        <v>1</v>
      </c>
    </row>
    <row r="60" spans="1:6" ht="15.75">
      <c r="A60" s="79"/>
      <c r="B60" s="87"/>
      <c r="C60" s="87"/>
      <c r="D60" s="67">
        <f t="shared" si="3"/>
        <v>0</v>
      </c>
      <c r="E60" s="66"/>
      <c r="F60" s="66">
        <f t="shared" si="5"/>
        <v>1</v>
      </c>
    </row>
    <row r="61" spans="1:6" ht="15.75">
      <c r="A61" s="88" t="s">
        <v>90</v>
      </c>
      <c r="B61" s="87">
        <v>0</v>
      </c>
      <c r="C61" s="87">
        <v>0</v>
      </c>
      <c r="D61" s="67">
        <v>1</v>
      </c>
      <c r="E61" s="66" t="s">
        <v>28</v>
      </c>
      <c r="F61" s="66">
        <f aca="true" t="shared" si="6" ref="F61:F75">IF(AND(D61&gt;=80%,D61&lt;=120%),2,IF(D61&lt;80%,3,1))</f>
        <v>2</v>
      </c>
    </row>
    <row r="62" spans="1:6" ht="15.75">
      <c r="A62" s="88"/>
      <c r="B62" s="87"/>
      <c r="C62" s="87"/>
      <c r="D62" s="67">
        <f t="shared" si="3"/>
        <v>0</v>
      </c>
      <c r="E62" s="66"/>
      <c r="F62" s="66">
        <f t="shared" si="6"/>
        <v>3</v>
      </c>
    </row>
    <row r="63" spans="1:6" ht="15.75">
      <c r="A63" s="88"/>
      <c r="B63" s="87"/>
      <c r="C63" s="87"/>
      <c r="D63" s="67">
        <f t="shared" si="3"/>
        <v>0</v>
      </c>
      <c r="E63" s="66"/>
      <c r="F63" s="66">
        <f t="shared" si="6"/>
        <v>3</v>
      </c>
    </row>
    <row r="64" spans="1:6" ht="15.75">
      <c r="A64" s="88"/>
      <c r="B64" s="87"/>
      <c r="C64" s="87"/>
      <c r="D64" s="67">
        <f t="shared" si="3"/>
        <v>0</v>
      </c>
      <c r="E64" s="66"/>
      <c r="F64" s="66">
        <f t="shared" si="6"/>
        <v>3</v>
      </c>
    </row>
    <row r="65" spans="1:6" ht="15.75">
      <c r="A65" s="88"/>
      <c r="B65" s="87"/>
      <c r="C65" s="87"/>
      <c r="D65" s="67">
        <f t="shared" si="3"/>
        <v>0</v>
      </c>
      <c r="E65" s="66"/>
      <c r="F65" s="66">
        <f t="shared" si="6"/>
        <v>3</v>
      </c>
    </row>
    <row r="66" spans="1:6" ht="15.75">
      <c r="A66" s="88"/>
      <c r="B66" s="87"/>
      <c r="C66" s="87"/>
      <c r="D66" s="67">
        <f t="shared" si="3"/>
        <v>0</v>
      </c>
      <c r="E66" s="66"/>
      <c r="F66" s="66">
        <f t="shared" si="6"/>
        <v>3</v>
      </c>
    </row>
    <row r="67" spans="1:6" ht="15.75">
      <c r="A67" s="88"/>
      <c r="B67" s="87"/>
      <c r="C67" s="87"/>
      <c r="D67" s="67">
        <f t="shared" si="3"/>
        <v>0</v>
      </c>
      <c r="E67" s="66"/>
      <c r="F67" s="66">
        <f t="shared" si="6"/>
        <v>3</v>
      </c>
    </row>
    <row r="68" spans="1:6" ht="15.75">
      <c r="A68" s="88"/>
      <c r="B68" s="87"/>
      <c r="C68" s="87"/>
      <c r="D68" s="67">
        <f t="shared" si="3"/>
        <v>0</v>
      </c>
      <c r="E68" s="66"/>
      <c r="F68" s="66">
        <f t="shared" si="6"/>
        <v>3</v>
      </c>
    </row>
    <row r="69" spans="1:6" ht="15.75">
      <c r="A69" s="88"/>
      <c r="B69" s="87"/>
      <c r="C69" s="87"/>
      <c r="D69" s="67">
        <f t="shared" si="3"/>
        <v>0</v>
      </c>
      <c r="E69" s="66"/>
      <c r="F69" s="66">
        <f t="shared" si="6"/>
        <v>3</v>
      </c>
    </row>
    <row r="70" spans="1:6" ht="15.75">
      <c r="A70" s="79" t="s">
        <v>91</v>
      </c>
      <c r="B70" s="87">
        <v>3</v>
      </c>
      <c r="C70" s="87">
        <v>3</v>
      </c>
      <c r="D70" s="67">
        <f t="shared" si="3"/>
        <v>1</v>
      </c>
      <c r="E70" s="66" t="s">
        <v>28</v>
      </c>
      <c r="F70" s="66">
        <f t="shared" si="6"/>
        <v>2</v>
      </c>
    </row>
    <row r="71" spans="1:6" ht="15.75">
      <c r="A71" s="79"/>
      <c r="B71" s="87"/>
      <c r="C71" s="87"/>
      <c r="D71" s="67">
        <f t="shared" si="3"/>
        <v>0</v>
      </c>
      <c r="E71" s="66"/>
      <c r="F71" s="66">
        <f t="shared" si="6"/>
        <v>3</v>
      </c>
    </row>
    <row r="72" spans="1:6" ht="15.75">
      <c r="A72" s="79"/>
      <c r="B72" s="87"/>
      <c r="C72" s="87"/>
      <c r="D72" s="67">
        <f t="shared" si="3"/>
        <v>0</v>
      </c>
      <c r="E72" s="66"/>
      <c r="F72" s="66">
        <f t="shared" si="6"/>
        <v>3</v>
      </c>
    </row>
    <row r="73" spans="1:6" ht="15.75">
      <c r="A73" s="79"/>
      <c r="B73" s="87"/>
      <c r="C73" s="87"/>
      <c r="D73" s="67">
        <f t="shared" si="3"/>
        <v>0</v>
      </c>
      <c r="E73" s="66"/>
      <c r="F73" s="66">
        <f t="shared" si="6"/>
        <v>3</v>
      </c>
    </row>
    <row r="74" spans="1:6" ht="15.75">
      <c r="A74" s="79"/>
      <c r="B74" s="87"/>
      <c r="C74" s="87"/>
      <c r="D74" s="67">
        <f t="shared" si="3"/>
        <v>0</v>
      </c>
      <c r="E74" s="66"/>
      <c r="F74" s="66">
        <f t="shared" si="6"/>
        <v>3</v>
      </c>
    </row>
    <row r="75" spans="1:6" ht="15.75">
      <c r="A75" s="79"/>
      <c r="B75" s="87"/>
      <c r="C75" s="87"/>
      <c r="D75" s="67">
        <f t="shared" si="3"/>
        <v>0</v>
      </c>
      <c r="E75" s="66"/>
      <c r="F75" s="66">
        <f t="shared" si="6"/>
        <v>3</v>
      </c>
    </row>
    <row r="76" spans="1:6" ht="15.75">
      <c r="A76" s="15"/>
      <c r="B76" s="46"/>
      <c r="C76" s="46"/>
      <c r="D76" s="12"/>
      <c r="E76" s="7"/>
      <c r="F76" s="7"/>
    </row>
    <row r="77" spans="1:6" ht="15.75">
      <c r="A77" s="89" t="s">
        <v>92</v>
      </c>
      <c r="B77" s="87" t="s">
        <v>25</v>
      </c>
      <c r="C77" s="87" t="s">
        <v>25</v>
      </c>
      <c r="D77" s="67" t="s">
        <v>30</v>
      </c>
      <c r="E77" s="66" t="s">
        <v>26</v>
      </c>
      <c r="F77" s="70">
        <f>(F81+F86)/2</f>
        <v>2</v>
      </c>
    </row>
    <row r="78" spans="1:6" ht="15.75">
      <c r="A78" s="89"/>
      <c r="B78" s="87"/>
      <c r="C78" s="87"/>
      <c r="D78" s="67"/>
      <c r="E78" s="66"/>
      <c r="F78" s="70"/>
    </row>
    <row r="79" spans="1:6" ht="15.75">
      <c r="A79" s="89"/>
      <c r="B79" s="87"/>
      <c r="C79" s="87"/>
      <c r="D79" s="67"/>
      <c r="E79" s="66"/>
      <c r="F79" s="70"/>
    </row>
    <row r="80" spans="1:6" ht="15.75">
      <c r="A80" s="15" t="s">
        <v>27</v>
      </c>
      <c r="B80" s="46"/>
      <c r="C80" s="46"/>
      <c r="D80" s="12"/>
      <c r="E80" s="7"/>
      <c r="F80" s="7"/>
    </row>
    <row r="81" spans="1:6" ht="15.75">
      <c r="A81" s="79" t="s">
        <v>93</v>
      </c>
      <c r="B81" s="87">
        <v>2</v>
      </c>
      <c r="C81" s="87">
        <v>2</v>
      </c>
      <c r="D81" s="67">
        <f>IF(C81=0,0,B81/C81)</f>
        <v>1</v>
      </c>
      <c r="E81" s="66" t="s">
        <v>32</v>
      </c>
      <c r="F81" s="66">
        <f>IF(AND(D81&gt;=80%,D81&lt;=120%),2,IF(D81&lt;80%,1,3))</f>
        <v>2</v>
      </c>
    </row>
    <row r="82" spans="1:6" ht="15.75">
      <c r="A82" s="79"/>
      <c r="B82" s="87"/>
      <c r="C82" s="87"/>
      <c r="D82" s="67">
        <f>IF(C82=0,0,B82/C82)</f>
        <v>0</v>
      </c>
      <c r="E82" s="66"/>
      <c r="F82" s="66">
        <f>IF(AND(D82&gt;=80%,D82&lt;=120%),2,IF(D82&lt;80%,1,3))</f>
        <v>1</v>
      </c>
    </row>
    <row r="83" spans="1:6" ht="15.75">
      <c r="A83" s="79"/>
      <c r="B83" s="87"/>
      <c r="C83" s="87"/>
      <c r="D83" s="67">
        <f>IF(C83=0,0,B83/C83)</f>
        <v>0</v>
      </c>
      <c r="E83" s="66"/>
      <c r="F83" s="66">
        <f>IF(AND(D83&gt;=80%,D83&lt;=120%),2,IF(D83&lt;80%,1,3))</f>
        <v>1</v>
      </c>
    </row>
    <row r="84" spans="1:6" ht="15.75">
      <c r="A84" s="79"/>
      <c r="B84" s="87"/>
      <c r="C84" s="87"/>
      <c r="D84" s="67">
        <f>IF(C84=0,0,B84/C84)</f>
        <v>0</v>
      </c>
      <c r="E84" s="66"/>
      <c r="F84" s="66">
        <f>IF(AND(D84&gt;=80%,D84&lt;=120%),2,IF(D84&lt;80%,1,3))</f>
        <v>1</v>
      </c>
    </row>
    <row r="85" spans="1:6" ht="15.75">
      <c r="A85" s="79"/>
      <c r="B85" s="87"/>
      <c r="C85" s="87"/>
      <c r="D85" s="67">
        <f>IF(C85=0,0,B85/C85)</f>
        <v>0</v>
      </c>
      <c r="E85" s="66"/>
      <c r="F85" s="66">
        <f>IF(AND(D85&gt;=80%,D85&lt;=120%),2,IF(D85&lt;80%,1,3))</f>
        <v>1</v>
      </c>
    </row>
    <row r="86" spans="1:6" ht="15.75">
      <c r="A86" s="79" t="s">
        <v>94</v>
      </c>
      <c r="B86" s="87" t="s">
        <v>25</v>
      </c>
      <c r="C86" s="87" t="s">
        <v>25</v>
      </c>
      <c r="D86" s="67">
        <v>1</v>
      </c>
      <c r="E86" s="66" t="s">
        <v>28</v>
      </c>
      <c r="F86" s="66">
        <f aca="true" t="shared" si="7" ref="F86:F92">IF(AND(D86&gt;=80%,D86&lt;=120%),2,IF(D86&lt;80%,3,1))</f>
        <v>2</v>
      </c>
    </row>
    <row r="87" spans="1:6" ht="15.75">
      <c r="A87" s="79"/>
      <c r="B87" s="87"/>
      <c r="C87" s="87"/>
      <c r="D87" s="67">
        <f aca="true" t="shared" si="8" ref="D87:D92">(D88+D89+D90)/3</f>
        <v>0.681755829903978</v>
      </c>
      <c r="E87" s="66"/>
      <c r="F87" s="66">
        <f t="shared" si="7"/>
        <v>3</v>
      </c>
    </row>
    <row r="88" spans="1:6" ht="15.75">
      <c r="A88" s="79"/>
      <c r="B88" s="87"/>
      <c r="C88" s="87"/>
      <c r="D88" s="67">
        <f t="shared" si="8"/>
        <v>0.6502057613168724</v>
      </c>
      <c r="E88" s="66"/>
      <c r="F88" s="66">
        <f t="shared" si="7"/>
        <v>3</v>
      </c>
    </row>
    <row r="89" spans="1:6" ht="15.75">
      <c r="A89" s="79"/>
      <c r="B89" s="87"/>
      <c r="C89" s="87"/>
      <c r="D89" s="67">
        <f t="shared" si="8"/>
        <v>0.6543209876543209</v>
      </c>
      <c r="E89" s="66"/>
      <c r="F89" s="66">
        <f t="shared" si="7"/>
        <v>3</v>
      </c>
    </row>
    <row r="90" spans="1:6" ht="15.75">
      <c r="A90" s="79"/>
      <c r="B90" s="87"/>
      <c r="C90" s="87"/>
      <c r="D90" s="67">
        <f t="shared" si="8"/>
        <v>0.7407407407407408</v>
      </c>
      <c r="E90" s="66"/>
      <c r="F90" s="66">
        <f t="shared" si="7"/>
        <v>3</v>
      </c>
    </row>
    <row r="91" spans="1:6" ht="15.75">
      <c r="A91" s="79"/>
      <c r="B91" s="87"/>
      <c r="C91" s="87"/>
      <c r="D91" s="67">
        <f t="shared" si="8"/>
        <v>0.5555555555555555</v>
      </c>
      <c r="E91" s="66"/>
      <c r="F91" s="66">
        <f t="shared" si="7"/>
        <v>3</v>
      </c>
    </row>
    <row r="92" spans="1:6" ht="15.75">
      <c r="A92" s="79"/>
      <c r="B92" s="87"/>
      <c r="C92" s="87"/>
      <c r="D92" s="67">
        <f t="shared" si="8"/>
        <v>0.6666666666666666</v>
      </c>
      <c r="E92" s="66"/>
      <c r="F92" s="66">
        <f t="shared" si="7"/>
        <v>3</v>
      </c>
    </row>
    <row r="93" spans="1:6" ht="15.75">
      <c r="A93" s="79" t="s">
        <v>95</v>
      </c>
      <c r="B93" s="87">
        <v>0</v>
      </c>
      <c r="C93" s="87">
        <v>0</v>
      </c>
      <c r="D93" s="67">
        <v>1</v>
      </c>
      <c r="E93" s="66" t="s">
        <v>26</v>
      </c>
      <c r="F93" s="66" t="s">
        <v>30</v>
      </c>
    </row>
    <row r="94" spans="1:6" ht="15.75">
      <c r="A94" s="79"/>
      <c r="B94" s="87"/>
      <c r="C94" s="87"/>
      <c r="D94" s="67">
        <f aca="true" t="shared" si="9" ref="D94:D100">IF(C94=0,0,B94/C94)</f>
        <v>0</v>
      </c>
      <c r="E94" s="66"/>
      <c r="F94" s="66"/>
    </row>
    <row r="95" spans="1:6" ht="15.75">
      <c r="A95" s="79" t="s">
        <v>96</v>
      </c>
      <c r="B95" s="87">
        <v>0</v>
      </c>
      <c r="C95" s="87">
        <v>0</v>
      </c>
      <c r="D95" s="67">
        <v>1</v>
      </c>
      <c r="E95" s="66" t="s">
        <v>26</v>
      </c>
      <c r="F95" s="66" t="s">
        <v>30</v>
      </c>
    </row>
    <row r="96" spans="1:6" ht="15.75">
      <c r="A96" s="79"/>
      <c r="B96" s="87"/>
      <c r="C96" s="87"/>
      <c r="D96" s="67">
        <f t="shared" si="9"/>
        <v>0</v>
      </c>
      <c r="E96" s="66"/>
      <c r="F96" s="66"/>
    </row>
    <row r="97" spans="1:6" ht="15.75">
      <c r="A97" s="79"/>
      <c r="B97" s="87"/>
      <c r="C97" s="87"/>
      <c r="D97" s="67">
        <f t="shared" si="9"/>
        <v>0</v>
      </c>
      <c r="E97" s="66"/>
      <c r="F97" s="66"/>
    </row>
    <row r="98" spans="1:6" ht="15.75">
      <c r="A98" s="79" t="s">
        <v>97</v>
      </c>
      <c r="B98" s="87">
        <v>0</v>
      </c>
      <c r="C98" s="87">
        <v>0</v>
      </c>
      <c r="D98" s="67">
        <v>1</v>
      </c>
      <c r="E98" s="66" t="s">
        <v>26</v>
      </c>
      <c r="F98" s="66" t="s">
        <v>30</v>
      </c>
    </row>
    <row r="99" spans="1:6" ht="15.75">
      <c r="A99" s="79"/>
      <c r="B99" s="87"/>
      <c r="C99" s="87"/>
      <c r="D99" s="67">
        <f t="shared" si="9"/>
        <v>0</v>
      </c>
      <c r="E99" s="66"/>
      <c r="F99" s="66"/>
    </row>
    <row r="100" spans="1:6" ht="15.75">
      <c r="A100" s="79"/>
      <c r="B100" s="87"/>
      <c r="C100" s="87"/>
      <c r="D100" s="67">
        <f t="shared" si="9"/>
        <v>0</v>
      </c>
      <c r="E100" s="66"/>
      <c r="F100" s="66"/>
    </row>
    <row r="101" spans="1:6" ht="15.75">
      <c r="A101" s="15"/>
      <c r="B101" s="46"/>
      <c r="C101" s="46"/>
      <c r="D101" s="12"/>
      <c r="E101" s="7"/>
      <c r="F101" s="7"/>
    </row>
    <row r="102" spans="1:6" ht="15.75">
      <c r="A102" s="89" t="s">
        <v>98</v>
      </c>
      <c r="B102" s="87">
        <f>B106</f>
        <v>0</v>
      </c>
      <c r="C102" s="87">
        <f>C106</f>
        <v>0</v>
      </c>
      <c r="D102" s="67">
        <v>1</v>
      </c>
      <c r="E102" s="66" t="s">
        <v>32</v>
      </c>
      <c r="F102" s="70">
        <f>IF(AND(D102&gt;=80%,D102&lt;=120%),2,IF(D102&lt;80%,1,3))</f>
        <v>2</v>
      </c>
    </row>
    <row r="103" spans="1:6" ht="15.75">
      <c r="A103" s="89"/>
      <c r="B103" s="87"/>
      <c r="C103" s="87"/>
      <c r="D103" s="67">
        <f>D104</f>
        <v>1</v>
      </c>
      <c r="E103" s="66"/>
      <c r="F103" s="70">
        <f>IF(AND(D103&gt;=80%,D103&lt;=120%),2,IF(D103&lt;80%,1,3))</f>
        <v>2</v>
      </c>
    </row>
    <row r="104" spans="1:6" ht="15.75">
      <c r="A104" s="89"/>
      <c r="B104" s="87"/>
      <c r="C104" s="87"/>
      <c r="D104" s="67">
        <f>D105</f>
        <v>1</v>
      </c>
      <c r="E104" s="66"/>
      <c r="F104" s="70">
        <f>IF(AND(D104&gt;=80%,D104&lt;=120%),2,IF(D104&lt;80%,1,3))</f>
        <v>2</v>
      </c>
    </row>
    <row r="105" spans="1:6" ht="15.75">
      <c r="A105" s="89"/>
      <c r="B105" s="87"/>
      <c r="C105" s="87"/>
      <c r="D105" s="67">
        <f>D106</f>
        <v>1</v>
      </c>
      <c r="E105" s="66"/>
      <c r="F105" s="70">
        <f>IF(AND(D105&gt;=80%,D105&lt;=120%),2,IF(D105&lt;80%,1,3))</f>
        <v>2</v>
      </c>
    </row>
    <row r="106" spans="1:6" ht="15.75">
      <c r="A106" s="79" t="s">
        <v>99</v>
      </c>
      <c r="B106" s="87">
        <v>0</v>
      </c>
      <c r="C106" s="87">
        <v>0</v>
      </c>
      <c r="D106" s="67">
        <v>1</v>
      </c>
      <c r="E106" s="66"/>
      <c r="F106" s="66"/>
    </row>
    <row r="107" spans="1:6" ht="15.75">
      <c r="A107" s="79"/>
      <c r="B107" s="87"/>
      <c r="C107" s="87"/>
      <c r="D107" s="67">
        <f aca="true" t="shared" si="10" ref="D107:D112">IF(C107=0,0,B107/C107)</f>
        <v>0</v>
      </c>
      <c r="E107" s="66"/>
      <c r="F107" s="66"/>
    </row>
    <row r="108" spans="1:6" ht="15.75">
      <c r="A108" s="79"/>
      <c r="B108" s="87"/>
      <c r="C108" s="87"/>
      <c r="D108" s="67">
        <f t="shared" si="10"/>
        <v>0</v>
      </c>
      <c r="E108" s="66"/>
      <c r="F108" s="66"/>
    </row>
    <row r="109" spans="1:6" ht="15.75">
      <c r="A109" s="79"/>
      <c r="B109" s="87"/>
      <c r="C109" s="87"/>
      <c r="D109" s="67">
        <f t="shared" si="10"/>
        <v>0</v>
      </c>
      <c r="E109" s="66"/>
      <c r="F109" s="66"/>
    </row>
    <row r="110" spans="1:6" ht="15.75">
      <c r="A110" s="79"/>
      <c r="B110" s="87"/>
      <c r="C110" s="87"/>
      <c r="D110" s="67">
        <f t="shared" si="10"/>
        <v>0</v>
      </c>
      <c r="E110" s="66"/>
      <c r="F110" s="66"/>
    </row>
    <row r="111" spans="1:6" ht="15.75">
      <c r="A111" s="79"/>
      <c r="B111" s="87"/>
      <c r="C111" s="87"/>
      <c r="D111" s="67">
        <f t="shared" si="10"/>
        <v>0</v>
      </c>
      <c r="E111" s="66"/>
      <c r="F111" s="66"/>
    </row>
    <row r="112" spans="1:6" ht="15.75">
      <c r="A112" s="79"/>
      <c r="B112" s="87"/>
      <c r="C112" s="87"/>
      <c r="D112" s="67">
        <f t="shared" si="10"/>
        <v>0</v>
      </c>
      <c r="E112" s="66"/>
      <c r="F112" s="66"/>
    </row>
    <row r="113" spans="1:6" ht="15.75">
      <c r="A113" s="15"/>
      <c r="B113" s="46"/>
      <c r="C113" s="46"/>
      <c r="D113" s="12"/>
      <c r="E113" s="7"/>
      <c r="F113" s="7"/>
    </row>
    <row r="114" spans="1:6" ht="15.75">
      <c r="A114" s="89" t="s">
        <v>100</v>
      </c>
      <c r="B114" s="87" t="s">
        <v>25</v>
      </c>
      <c r="C114" s="87" t="s">
        <v>25</v>
      </c>
      <c r="D114" s="67" t="s">
        <v>30</v>
      </c>
      <c r="E114" s="66" t="s">
        <v>26</v>
      </c>
      <c r="F114" s="70">
        <f>(F123+F129)/2</f>
        <v>2</v>
      </c>
    </row>
    <row r="115" spans="1:6" ht="15.75">
      <c r="A115" s="89"/>
      <c r="B115" s="87"/>
      <c r="C115" s="87"/>
      <c r="D115" s="67"/>
      <c r="E115" s="66"/>
      <c r="F115" s="70">
        <f aca="true" t="shared" si="11" ref="F115:F121">(F117+F118)/2</f>
        <v>1.0625</v>
      </c>
    </row>
    <row r="116" spans="1:6" ht="15.75">
      <c r="A116" s="89"/>
      <c r="B116" s="87"/>
      <c r="C116" s="87"/>
      <c r="D116" s="67"/>
      <c r="E116" s="66"/>
      <c r="F116" s="70">
        <f t="shared" si="11"/>
        <v>1</v>
      </c>
    </row>
    <row r="117" spans="1:6" ht="15.75">
      <c r="A117" s="89"/>
      <c r="B117" s="87"/>
      <c r="C117" s="87"/>
      <c r="D117" s="67"/>
      <c r="E117" s="66"/>
      <c r="F117" s="70">
        <f t="shared" si="11"/>
        <v>0.875</v>
      </c>
    </row>
    <row r="118" spans="1:6" ht="15.75">
      <c r="A118" s="89"/>
      <c r="B118" s="87"/>
      <c r="C118" s="87"/>
      <c r="D118" s="67"/>
      <c r="E118" s="66"/>
      <c r="F118" s="70">
        <f t="shared" si="11"/>
        <v>1.25</v>
      </c>
    </row>
    <row r="119" spans="1:6" ht="15.75">
      <c r="A119" s="89"/>
      <c r="B119" s="87"/>
      <c r="C119" s="87"/>
      <c r="D119" s="67"/>
      <c r="E119" s="66"/>
      <c r="F119" s="70">
        <f t="shared" si="11"/>
        <v>0.75</v>
      </c>
    </row>
    <row r="120" spans="1:6" ht="15.75">
      <c r="A120" s="89"/>
      <c r="B120" s="87"/>
      <c r="C120" s="87"/>
      <c r="D120" s="67"/>
      <c r="E120" s="66"/>
      <c r="F120" s="70">
        <f t="shared" si="11"/>
        <v>1</v>
      </c>
    </row>
    <row r="121" spans="1:6" ht="15.75">
      <c r="A121" s="89"/>
      <c r="B121" s="87"/>
      <c r="C121" s="87"/>
      <c r="D121" s="67"/>
      <c r="E121" s="66"/>
      <c r="F121" s="70">
        <f t="shared" si="11"/>
        <v>1.5</v>
      </c>
    </row>
    <row r="122" spans="1:6" ht="15.75">
      <c r="A122" s="15" t="s">
        <v>27</v>
      </c>
      <c r="B122" s="46"/>
      <c r="C122" s="46"/>
      <c r="D122" s="12"/>
      <c r="E122" s="7"/>
      <c r="F122" s="7"/>
    </row>
    <row r="123" spans="1:6" ht="15.75">
      <c r="A123" s="79" t="s">
        <v>101</v>
      </c>
      <c r="B123" s="87">
        <v>0</v>
      </c>
      <c r="C123" s="87">
        <v>0</v>
      </c>
      <c r="D123" s="67">
        <v>1</v>
      </c>
      <c r="E123" s="66" t="s">
        <v>32</v>
      </c>
      <c r="F123" s="66">
        <f aca="true" t="shared" si="12" ref="F123:F128">IF(AND(D123&gt;=80%,D123&lt;=120%),2,IF(D123&lt;80%,1,3))</f>
        <v>2</v>
      </c>
    </row>
    <row r="124" spans="1:6" ht="15.75">
      <c r="A124" s="79"/>
      <c r="B124" s="87"/>
      <c r="C124" s="87"/>
      <c r="D124" s="67">
        <f aca="true" t="shared" si="13" ref="D124:D139">IF(C124=0,0,B124/C124)</f>
        <v>0</v>
      </c>
      <c r="E124" s="66"/>
      <c r="F124" s="66">
        <f t="shared" si="12"/>
        <v>1</v>
      </c>
    </row>
    <row r="125" spans="1:6" ht="15.75">
      <c r="A125" s="79"/>
      <c r="B125" s="87"/>
      <c r="C125" s="87"/>
      <c r="D125" s="67">
        <f t="shared" si="13"/>
        <v>0</v>
      </c>
      <c r="E125" s="66"/>
      <c r="F125" s="66">
        <f t="shared" si="12"/>
        <v>1</v>
      </c>
    </row>
    <row r="126" spans="1:6" ht="15.75">
      <c r="A126" s="79"/>
      <c r="B126" s="87"/>
      <c r="C126" s="87"/>
      <c r="D126" s="67">
        <f t="shared" si="13"/>
        <v>0</v>
      </c>
      <c r="E126" s="66"/>
      <c r="F126" s="66">
        <f t="shared" si="12"/>
        <v>1</v>
      </c>
    </row>
    <row r="127" spans="1:6" ht="15.75">
      <c r="A127" s="79"/>
      <c r="B127" s="87"/>
      <c r="C127" s="87"/>
      <c r="D127" s="67">
        <f t="shared" si="13"/>
        <v>0</v>
      </c>
      <c r="E127" s="66"/>
      <c r="F127" s="66">
        <f t="shared" si="12"/>
        <v>1</v>
      </c>
    </row>
    <row r="128" spans="1:6" ht="15.75">
      <c r="A128" s="79"/>
      <c r="B128" s="87"/>
      <c r="C128" s="87"/>
      <c r="D128" s="67">
        <f t="shared" si="13"/>
        <v>0</v>
      </c>
      <c r="E128" s="66"/>
      <c r="F128" s="66">
        <f t="shared" si="12"/>
        <v>1</v>
      </c>
    </row>
    <row r="129" spans="1:6" ht="15.75">
      <c r="A129" s="88" t="s">
        <v>102</v>
      </c>
      <c r="B129" s="87">
        <v>0</v>
      </c>
      <c r="C129" s="87">
        <v>0</v>
      </c>
      <c r="D129" s="67">
        <v>1</v>
      </c>
      <c r="E129" s="66" t="s">
        <v>28</v>
      </c>
      <c r="F129" s="66">
        <f aca="true" t="shared" si="14" ref="F129:F139">IF(AND(D129&gt;=80%,D129&lt;=120%),2,IF(D129&lt;80%,3,1))</f>
        <v>2</v>
      </c>
    </row>
    <row r="130" spans="1:6" ht="15.75">
      <c r="A130" s="88"/>
      <c r="B130" s="87"/>
      <c r="C130" s="87"/>
      <c r="D130" s="67">
        <f t="shared" si="13"/>
        <v>0</v>
      </c>
      <c r="E130" s="66"/>
      <c r="F130" s="66">
        <f t="shared" si="14"/>
        <v>3</v>
      </c>
    </row>
    <row r="131" spans="1:6" ht="15.75">
      <c r="A131" s="88"/>
      <c r="B131" s="87"/>
      <c r="C131" s="87"/>
      <c r="D131" s="67">
        <f t="shared" si="13"/>
        <v>0</v>
      </c>
      <c r="E131" s="66"/>
      <c r="F131" s="66">
        <f t="shared" si="14"/>
        <v>3</v>
      </c>
    </row>
    <row r="132" spans="1:6" ht="15.75">
      <c r="A132" s="88"/>
      <c r="B132" s="87"/>
      <c r="C132" s="87"/>
      <c r="D132" s="67">
        <f t="shared" si="13"/>
        <v>0</v>
      </c>
      <c r="E132" s="66"/>
      <c r="F132" s="66">
        <f t="shared" si="14"/>
        <v>3</v>
      </c>
    </row>
    <row r="133" spans="1:6" ht="15.75">
      <c r="A133" s="88"/>
      <c r="B133" s="87"/>
      <c r="C133" s="87"/>
      <c r="D133" s="67">
        <f t="shared" si="13"/>
        <v>0</v>
      </c>
      <c r="E133" s="66"/>
      <c r="F133" s="66">
        <f t="shared" si="14"/>
        <v>3</v>
      </c>
    </row>
    <row r="134" spans="1:6" ht="15.75">
      <c r="A134" s="88"/>
      <c r="B134" s="87"/>
      <c r="C134" s="87"/>
      <c r="D134" s="67">
        <f t="shared" si="13"/>
        <v>0</v>
      </c>
      <c r="E134" s="66"/>
      <c r="F134" s="66">
        <f t="shared" si="14"/>
        <v>3</v>
      </c>
    </row>
    <row r="135" spans="1:6" ht="15.75">
      <c r="A135" s="88"/>
      <c r="B135" s="87"/>
      <c r="C135" s="87"/>
      <c r="D135" s="67">
        <f t="shared" si="13"/>
        <v>0</v>
      </c>
      <c r="E135" s="66"/>
      <c r="F135" s="66">
        <f t="shared" si="14"/>
        <v>3</v>
      </c>
    </row>
    <row r="136" spans="1:6" ht="15.75">
      <c r="A136" s="88"/>
      <c r="B136" s="87"/>
      <c r="C136" s="87"/>
      <c r="D136" s="67">
        <f t="shared" si="13"/>
        <v>0</v>
      </c>
      <c r="E136" s="66"/>
      <c r="F136" s="66">
        <f t="shared" si="14"/>
        <v>3</v>
      </c>
    </row>
    <row r="137" spans="1:6" ht="15.75">
      <c r="A137" s="88"/>
      <c r="B137" s="87"/>
      <c r="C137" s="87"/>
      <c r="D137" s="67">
        <f t="shared" si="13"/>
        <v>0</v>
      </c>
      <c r="E137" s="66"/>
      <c r="F137" s="66">
        <f t="shared" si="14"/>
        <v>3</v>
      </c>
    </row>
    <row r="138" spans="1:6" ht="15.75">
      <c r="A138" s="88"/>
      <c r="B138" s="87"/>
      <c r="C138" s="87"/>
      <c r="D138" s="67">
        <f t="shared" si="13"/>
        <v>0</v>
      </c>
      <c r="E138" s="66"/>
      <c r="F138" s="66">
        <f t="shared" si="14"/>
        <v>3</v>
      </c>
    </row>
    <row r="139" spans="1:6" ht="39.75" customHeight="1">
      <c r="A139" s="88"/>
      <c r="B139" s="87"/>
      <c r="C139" s="87"/>
      <c r="D139" s="67">
        <f t="shared" si="13"/>
        <v>0</v>
      </c>
      <c r="E139" s="66"/>
      <c r="F139" s="66">
        <f t="shared" si="14"/>
        <v>3</v>
      </c>
    </row>
    <row r="140" spans="1:6" ht="15.75">
      <c r="A140" s="15"/>
      <c r="B140" s="46"/>
      <c r="C140" s="46"/>
      <c r="D140" s="12"/>
      <c r="E140" s="7"/>
      <c r="F140" s="7"/>
    </row>
    <row r="141" spans="1:6" ht="31.5">
      <c r="A141" s="15" t="s">
        <v>103</v>
      </c>
      <c r="B141" s="46" t="s">
        <v>25</v>
      </c>
      <c r="C141" s="46" t="s">
        <v>25</v>
      </c>
      <c r="D141" s="12" t="s">
        <v>30</v>
      </c>
      <c r="E141" s="7" t="s">
        <v>26</v>
      </c>
      <c r="F141" s="45">
        <f>(F13+F22+F77+F102+F114)/5</f>
        <v>2</v>
      </c>
    </row>
    <row r="144" ht="15.75">
      <c r="A144" s="1"/>
    </row>
    <row r="145" ht="15.75">
      <c r="A145" s="1"/>
    </row>
    <row r="148" ht="15.75">
      <c r="A148" s="2" t="s">
        <v>105</v>
      </c>
    </row>
  </sheetData>
  <sheetProtection/>
  <mergeCells count="124">
    <mergeCell ref="A129:A139"/>
    <mergeCell ref="E129:E139"/>
    <mergeCell ref="A114:A121"/>
    <mergeCell ref="B114:B121"/>
    <mergeCell ref="C114:C121"/>
    <mergeCell ref="D114:D121"/>
    <mergeCell ref="E114:E121"/>
    <mergeCell ref="A123:A128"/>
    <mergeCell ref="A102:A105"/>
    <mergeCell ref="E52:E60"/>
    <mergeCell ref="B86:B92"/>
    <mergeCell ref="C86:C92"/>
    <mergeCell ref="A106:A112"/>
    <mergeCell ref="A93:A94"/>
    <mergeCell ref="A95:A97"/>
    <mergeCell ref="B93:B94"/>
    <mergeCell ref="C93:C94"/>
    <mergeCell ref="A98:A100"/>
    <mergeCell ref="A4:F4"/>
    <mergeCell ref="A5:F5"/>
    <mergeCell ref="D86:D92"/>
    <mergeCell ref="B81:B85"/>
    <mergeCell ref="C81:C85"/>
    <mergeCell ref="D81:D85"/>
    <mergeCell ref="B77:B79"/>
    <mergeCell ref="C52:C60"/>
    <mergeCell ref="A52:A60"/>
    <mergeCell ref="C13:C20"/>
    <mergeCell ref="B98:B100"/>
    <mergeCell ref="A81:A85"/>
    <mergeCell ref="A86:A92"/>
    <mergeCell ref="A61:A69"/>
    <mergeCell ref="A70:A75"/>
    <mergeCell ref="A77:A79"/>
    <mergeCell ref="A22:A24"/>
    <mergeCell ref="B22:B24"/>
    <mergeCell ref="B95:B97"/>
    <mergeCell ref="C95:C97"/>
    <mergeCell ref="D95:D97"/>
    <mergeCell ref="B52:B60"/>
    <mergeCell ref="D77:D79"/>
    <mergeCell ref="B70:B75"/>
    <mergeCell ref="C70:C75"/>
    <mergeCell ref="D70:D75"/>
    <mergeCell ref="B61:B69"/>
    <mergeCell ref="D26:D32"/>
    <mergeCell ref="C98:C100"/>
    <mergeCell ref="D98:D100"/>
    <mergeCell ref="B102:B105"/>
    <mergeCell ref="C102:C105"/>
    <mergeCell ref="D93:D94"/>
    <mergeCell ref="C77:C79"/>
    <mergeCell ref="C61:C69"/>
    <mergeCell ref="E93:E94"/>
    <mergeCell ref="F106:F112"/>
    <mergeCell ref="D102:D105"/>
    <mergeCell ref="E98:E100"/>
    <mergeCell ref="F98:F100"/>
    <mergeCell ref="E102:E105"/>
    <mergeCell ref="F102:F105"/>
    <mergeCell ref="F93:F94"/>
    <mergeCell ref="E95:E97"/>
    <mergeCell ref="F95:F97"/>
    <mergeCell ref="F129:F139"/>
    <mergeCell ref="B123:B128"/>
    <mergeCell ref="C123:C128"/>
    <mergeCell ref="D123:D128"/>
    <mergeCell ref="F123:F128"/>
    <mergeCell ref="C129:C139"/>
    <mergeCell ref="D129:D139"/>
    <mergeCell ref="B129:B139"/>
    <mergeCell ref="F114:F121"/>
    <mergeCell ref="B106:B112"/>
    <mergeCell ref="C106:C112"/>
    <mergeCell ref="D106:D112"/>
    <mergeCell ref="E106:E112"/>
    <mergeCell ref="E123:E128"/>
    <mergeCell ref="F61:F69"/>
    <mergeCell ref="C33:C40"/>
    <mergeCell ref="F33:F40"/>
    <mergeCell ref="D52:D60"/>
    <mergeCell ref="E33:E40"/>
    <mergeCell ref="D22:D24"/>
    <mergeCell ref="C22:C24"/>
    <mergeCell ref="E70:E75"/>
    <mergeCell ref="F86:F92"/>
    <mergeCell ref="E81:E85"/>
    <mergeCell ref="E77:E79"/>
    <mergeCell ref="F77:F79"/>
    <mergeCell ref="F41:F51"/>
    <mergeCell ref="E41:E51"/>
    <mergeCell ref="F81:F85"/>
    <mergeCell ref="E86:E92"/>
    <mergeCell ref="F70:F75"/>
    <mergeCell ref="A2:F2"/>
    <mergeCell ref="A7:A11"/>
    <mergeCell ref="B9:B11"/>
    <mergeCell ref="C9:C11"/>
    <mergeCell ref="D7:D11"/>
    <mergeCell ref="E61:E69"/>
    <mergeCell ref="E26:E32"/>
    <mergeCell ref="D33:D40"/>
    <mergeCell ref="D41:D51"/>
    <mergeCell ref="C26:C32"/>
    <mergeCell ref="A33:A40"/>
    <mergeCell ref="A41:A51"/>
    <mergeCell ref="B33:B40"/>
    <mergeCell ref="E13:E20"/>
    <mergeCell ref="E22:E24"/>
    <mergeCell ref="F52:F60"/>
    <mergeCell ref="B41:B51"/>
    <mergeCell ref="C41:C51"/>
    <mergeCell ref="F26:F32"/>
    <mergeCell ref="F22:F24"/>
    <mergeCell ref="B7:C8"/>
    <mergeCell ref="A13:A20"/>
    <mergeCell ref="B13:B20"/>
    <mergeCell ref="D61:D69"/>
    <mergeCell ref="F13:F20"/>
    <mergeCell ref="E7:E11"/>
    <mergeCell ref="D13:D20"/>
    <mergeCell ref="F7:F11"/>
    <mergeCell ref="A26:A32"/>
    <mergeCell ref="B26:B3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5"/>
  <sheetViews>
    <sheetView zoomScalePageLayoutView="0" workbookViewId="0" topLeftCell="A34">
      <selection activeCell="A41" sqref="A41:E56"/>
    </sheetView>
  </sheetViews>
  <sheetFormatPr defaultColWidth="9.140625" defaultRowHeight="15"/>
  <cols>
    <col min="1" max="1" width="43.140625" style="2" customWidth="1"/>
    <col min="2" max="16384" width="9.140625" style="2" customWidth="1"/>
  </cols>
  <sheetData>
    <row r="2" spans="1:6" ht="15.75">
      <c r="A2" s="56" t="s">
        <v>104</v>
      </c>
      <c r="B2" s="56"/>
      <c r="C2" s="56"/>
      <c r="D2" s="56"/>
      <c r="E2" s="56"/>
      <c r="F2" s="27"/>
    </row>
    <row r="3" spans="1:6" ht="15.75">
      <c r="A3" s="56" t="s">
        <v>176</v>
      </c>
      <c r="B3" s="56"/>
      <c r="C3" s="56"/>
      <c r="D3" s="56"/>
      <c r="E3" s="56"/>
      <c r="F3" s="27"/>
    </row>
    <row r="4" spans="1:6" ht="15.75">
      <c r="A4" s="56" t="s">
        <v>177</v>
      </c>
      <c r="B4" s="56"/>
      <c r="C4" s="56"/>
      <c r="D4" s="56"/>
      <c r="E4" s="56"/>
      <c r="F4" s="27"/>
    </row>
    <row r="5" spans="1:6" ht="15.75">
      <c r="A5" s="56" t="s">
        <v>178</v>
      </c>
      <c r="B5" s="56"/>
      <c r="C5" s="56"/>
      <c r="D5" s="56"/>
      <c r="E5" s="56"/>
      <c r="F5" s="27"/>
    </row>
    <row r="6" spans="1:6" ht="15.75">
      <c r="A6" s="56" t="s">
        <v>179</v>
      </c>
      <c r="B6" s="56"/>
      <c r="C6" s="56"/>
      <c r="D6" s="56"/>
      <c r="E6" s="56"/>
      <c r="F6" s="27"/>
    </row>
    <row r="7" spans="1:2" ht="15.75">
      <c r="A7" s="1"/>
      <c r="B7" s="1"/>
    </row>
    <row r="8" spans="1:6" ht="22.5" customHeight="1">
      <c r="A8" s="57" t="str">
        <f>'1.1'!A5</f>
        <v>ОАО "НЗИВ"</v>
      </c>
      <c r="B8" s="57"/>
      <c r="C8" s="57"/>
      <c r="D8" s="57"/>
      <c r="E8" s="57"/>
      <c r="F8" s="24"/>
    </row>
    <row r="9" spans="1:6" ht="15.75">
      <c r="A9" s="55" t="s">
        <v>175</v>
      </c>
      <c r="B9" s="55"/>
      <c r="C9" s="55"/>
      <c r="D9" s="55"/>
      <c r="E9" s="55"/>
      <c r="F9" s="3"/>
    </row>
    <row r="11" spans="1:5" ht="15.75">
      <c r="A11" s="19" t="s">
        <v>14</v>
      </c>
      <c r="B11" s="91" t="s">
        <v>17</v>
      </c>
      <c r="C11" s="92"/>
      <c r="D11" s="92"/>
      <c r="E11" s="93"/>
    </row>
    <row r="12" spans="1:5" ht="63">
      <c r="A12" s="8" t="s">
        <v>106</v>
      </c>
      <c r="B12" s="6">
        <v>2013</v>
      </c>
      <c r="C12" s="6">
        <v>2014</v>
      </c>
      <c r="D12" s="6">
        <v>2015</v>
      </c>
      <c r="E12" s="6">
        <v>2016</v>
      </c>
    </row>
    <row r="13" spans="1:5" ht="24" customHeight="1">
      <c r="A13" s="20" t="s">
        <v>107</v>
      </c>
      <c r="B13" s="21">
        <f>'2.1 Инф'!F36</f>
        <v>2</v>
      </c>
      <c r="C13" s="21"/>
      <c r="D13" s="21"/>
      <c r="E13" s="21"/>
    </row>
    <row r="14" spans="1:5" ht="15.75">
      <c r="A14" s="53" t="s">
        <v>108</v>
      </c>
      <c r="B14" s="54"/>
      <c r="C14" s="54"/>
      <c r="D14" s="54"/>
      <c r="E14" s="54"/>
    </row>
    <row r="15" spans="1:5" ht="15.75">
      <c r="A15" s="53" t="s">
        <v>129</v>
      </c>
      <c r="B15" s="54"/>
      <c r="C15" s="54"/>
      <c r="D15" s="54"/>
      <c r="E15" s="54"/>
    </row>
    <row r="16" spans="1:5" ht="15.75">
      <c r="A16" s="53" t="s">
        <v>130</v>
      </c>
      <c r="B16" s="54"/>
      <c r="C16" s="54"/>
      <c r="D16" s="54"/>
      <c r="E16" s="54"/>
    </row>
    <row r="17" spans="1:5" ht="15.75">
      <c r="A17" s="53" t="s">
        <v>131</v>
      </c>
      <c r="B17" s="54"/>
      <c r="C17" s="54"/>
      <c r="D17" s="54"/>
      <c r="E17" s="54"/>
    </row>
    <row r="18" spans="1:5" ht="15.75">
      <c r="A18" s="53" t="s">
        <v>132</v>
      </c>
      <c r="B18" s="54"/>
      <c r="C18" s="54"/>
      <c r="D18" s="54"/>
      <c r="E18" s="54"/>
    </row>
    <row r="19" spans="1:5" ht="15.75">
      <c r="A19" s="53" t="s">
        <v>110</v>
      </c>
      <c r="B19" s="54"/>
      <c r="C19" s="54"/>
      <c r="D19" s="54"/>
      <c r="E19" s="54"/>
    </row>
    <row r="20" spans="1:5" ht="15.75">
      <c r="A20" s="53" t="s">
        <v>111</v>
      </c>
      <c r="B20" s="54"/>
      <c r="C20" s="54"/>
      <c r="D20" s="54"/>
      <c r="E20" s="54"/>
    </row>
    <row r="21" spans="1:5" ht="15.75">
      <c r="A21" s="53" t="s">
        <v>112</v>
      </c>
      <c r="B21" s="54"/>
      <c r="C21" s="54"/>
      <c r="D21" s="54"/>
      <c r="E21" s="54"/>
    </row>
    <row r="22" spans="1:5" ht="15.75">
      <c r="A22" s="53" t="s">
        <v>113</v>
      </c>
      <c r="B22" s="54"/>
      <c r="C22" s="54"/>
      <c r="D22" s="54"/>
      <c r="E22" s="54"/>
    </row>
    <row r="23" spans="1:5" ht="15.75">
      <c r="A23" s="53" t="s">
        <v>114</v>
      </c>
      <c r="B23" s="54"/>
      <c r="C23" s="54"/>
      <c r="D23" s="54"/>
      <c r="E23" s="54"/>
    </row>
    <row r="24" spans="1:5" ht="15.75">
      <c r="A24" s="53" t="s">
        <v>115</v>
      </c>
      <c r="B24" s="54"/>
      <c r="C24" s="54"/>
      <c r="D24" s="54"/>
      <c r="E24" s="54"/>
    </row>
    <row r="25" spans="1:5" ht="15.75">
      <c r="A25" s="53" t="s">
        <v>116</v>
      </c>
      <c r="B25" s="54"/>
      <c r="C25" s="54"/>
      <c r="D25" s="54"/>
      <c r="E25" s="54"/>
    </row>
    <row r="26" spans="1:5" ht="15.75">
      <c r="A26" s="53" t="s">
        <v>117</v>
      </c>
      <c r="B26" s="54"/>
      <c r="C26" s="54"/>
      <c r="D26" s="54"/>
      <c r="E26" s="54"/>
    </row>
    <row r="27" spans="1:5" ht="24" customHeight="1">
      <c r="A27" s="22" t="s">
        <v>118</v>
      </c>
      <c r="B27" s="21">
        <f>'2.2 Исп'!F166</f>
        <v>0.41904761904761906</v>
      </c>
      <c r="C27" s="21"/>
      <c r="D27" s="21"/>
      <c r="E27" s="21"/>
    </row>
    <row r="28" spans="1:5" ht="15.75">
      <c r="A28" s="53" t="s">
        <v>108</v>
      </c>
      <c r="B28" s="54"/>
      <c r="C28" s="54"/>
      <c r="D28" s="54"/>
      <c r="E28" s="54"/>
    </row>
    <row r="29" spans="1:5" ht="15.75">
      <c r="A29" s="53" t="s">
        <v>109</v>
      </c>
      <c r="B29" s="54"/>
      <c r="C29" s="54"/>
      <c r="D29" s="54"/>
      <c r="E29" s="54"/>
    </row>
    <row r="30" spans="1:5" ht="15.75">
      <c r="A30" s="53" t="s">
        <v>110</v>
      </c>
      <c r="B30" s="54"/>
      <c r="C30" s="54"/>
      <c r="D30" s="54"/>
      <c r="E30" s="54"/>
    </row>
    <row r="31" spans="1:5" ht="15.75">
      <c r="A31" s="53" t="s">
        <v>133</v>
      </c>
      <c r="B31" s="54"/>
      <c r="C31" s="54"/>
      <c r="D31" s="54"/>
      <c r="E31" s="54"/>
    </row>
    <row r="32" spans="1:5" ht="15.75">
      <c r="A32" s="53" t="s">
        <v>134</v>
      </c>
      <c r="B32" s="54"/>
      <c r="C32" s="54"/>
      <c r="D32" s="54"/>
      <c r="E32" s="54"/>
    </row>
    <row r="33" spans="1:5" ht="15.75">
      <c r="A33" s="53" t="s">
        <v>112</v>
      </c>
      <c r="B33" s="54"/>
      <c r="C33" s="54"/>
      <c r="D33" s="54"/>
      <c r="E33" s="54"/>
    </row>
    <row r="34" spans="1:5" ht="15.75">
      <c r="A34" s="53" t="s">
        <v>119</v>
      </c>
      <c r="B34" s="54"/>
      <c r="C34" s="54"/>
      <c r="D34" s="54"/>
      <c r="E34" s="54"/>
    </row>
    <row r="35" spans="1:5" ht="15.75">
      <c r="A35" s="53" t="s">
        <v>120</v>
      </c>
      <c r="B35" s="54"/>
      <c r="C35" s="54"/>
      <c r="D35" s="54"/>
      <c r="E35" s="54"/>
    </row>
    <row r="36" spans="1:5" ht="15.75">
      <c r="A36" s="53" t="s">
        <v>115</v>
      </c>
      <c r="B36" s="54"/>
      <c r="C36" s="54"/>
      <c r="D36" s="54"/>
      <c r="E36" s="54"/>
    </row>
    <row r="37" spans="1:5" ht="15.75">
      <c r="A37" s="53" t="s">
        <v>116</v>
      </c>
      <c r="B37" s="54"/>
      <c r="C37" s="54"/>
      <c r="D37" s="54"/>
      <c r="E37" s="54"/>
    </row>
    <row r="38" spans="1:5" ht="15.75">
      <c r="A38" s="53" t="s">
        <v>117</v>
      </c>
      <c r="B38" s="54"/>
      <c r="C38" s="54"/>
      <c r="D38" s="54"/>
      <c r="E38" s="54"/>
    </row>
    <row r="39" spans="1:5" ht="15.75">
      <c r="A39" s="53" t="s">
        <v>121</v>
      </c>
      <c r="B39" s="54"/>
      <c r="C39" s="54"/>
      <c r="D39" s="54"/>
      <c r="E39" s="54"/>
    </row>
    <row r="40" spans="1:5" ht="27" customHeight="1">
      <c r="A40" s="22" t="s">
        <v>122</v>
      </c>
      <c r="B40" s="21">
        <f>'2.3 Обр.св'!F141</f>
        <v>2</v>
      </c>
      <c r="C40" s="21"/>
      <c r="D40" s="21"/>
      <c r="E40" s="21"/>
    </row>
    <row r="41" spans="1:5" ht="15.75">
      <c r="A41" s="53" t="s">
        <v>123</v>
      </c>
      <c r="B41" s="54"/>
      <c r="C41" s="54"/>
      <c r="D41" s="54"/>
      <c r="E41" s="54"/>
    </row>
    <row r="42" spans="1:5" ht="15.75">
      <c r="A42" s="53" t="s">
        <v>108</v>
      </c>
      <c r="B42" s="54"/>
      <c r="C42" s="54"/>
      <c r="D42" s="54"/>
      <c r="E42" s="54"/>
    </row>
    <row r="43" spans="1:5" ht="15.75">
      <c r="A43" s="53" t="s">
        <v>109</v>
      </c>
      <c r="B43" s="54"/>
      <c r="C43" s="54"/>
      <c r="D43" s="54"/>
      <c r="E43" s="54"/>
    </row>
    <row r="44" spans="1:5" ht="15.75">
      <c r="A44" s="53" t="s">
        <v>110</v>
      </c>
      <c r="B44" s="54"/>
      <c r="C44" s="54"/>
      <c r="D44" s="54"/>
      <c r="E44" s="54"/>
    </row>
    <row r="45" spans="1:5" ht="15.75">
      <c r="A45" s="53" t="s">
        <v>111</v>
      </c>
      <c r="B45" s="54"/>
      <c r="C45" s="54"/>
      <c r="D45" s="54"/>
      <c r="E45" s="54"/>
    </row>
    <row r="46" spans="1:5" ht="15.75">
      <c r="A46" s="53" t="s">
        <v>112</v>
      </c>
      <c r="B46" s="54"/>
      <c r="C46" s="54"/>
      <c r="D46" s="54"/>
      <c r="E46" s="54"/>
    </row>
    <row r="47" spans="1:5" ht="15.75">
      <c r="A47" s="53" t="s">
        <v>124</v>
      </c>
      <c r="B47" s="54"/>
      <c r="C47" s="54"/>
      <c r="D47" s="54"/>
      <c r="E47" s="54"/>
    </row>
    <row r="48" spans="1:5" ht="15.75">
      <c r="A48" s="53" t="s">
        <v>125</v>
      </c>
      <c r="B48" s="54"/>
      <c r="C48" s="54"/>
      <c r="D48" s="54"/>
      <c r="E48" s="54"/>
    </row>
    <row r="49" spans="1:5" ht="15.75">
      <c r="A49" s="53" t="s">
        <v>126</v>
      </c>
      <c r="B49" s="54"/>
      <c r="C49" s="54"/>
      <c r="D49" s="54"/>
      <c r="E49" s="54"/>
    </row>
    <row r="50" spans="1:5" ht="15.75">
      <c r="A50" s="53" t="s">
        <v>119</v>
      </c>
      <c r="B50" s="54"/>
      <c r="C50" s="54"/>
      <c r="D50" s="54"/>
      <c r="E50" s="54"/>
    </row>
    <row r="51" spans="1:5" ht="15.75">
      <c r="A51" s="53" t="s">
        <v>135</v>
      </c>
      <c r="B51" s="54"/>
      <c r="C51" s="54"/>
      <c r="D51" s="54"/>
      <c r="E51" s="54"/>
    </row>
    <row r="52" spans="1:5" ht="15.75">
      <c r="A52" s="53" t="s">
        <v>136</v>
      </c>
      <c r="B52" s="54"/>
      <c r="C52" s="54"/>
      <c r="D52" s="54"/>
      <c r="E52" s="54"/>
    </row>
    <row r="53" spans="1:5" ht="15.75">
      <c r="A53" s="53" t="s">
        <v>137</v>
      </c>
      <c r="B53" s="54"/>
      <c r="C53" s="54"/>
      <c r="D53" s="54"/>
      <c r="E53" s="54"/>
    </row>
    <row r="54" spans="1:5" ht="15.75">
      <c r="A54" s="53" t="s">
        <v>120</v>
      </c>
      <c r="B54" s="54"/>
      <c r="C54" s="54"/>
      <c r="D54" s="54"/>
      <c r="E54" s="54"/>
    </row>
    <row r="55" spans="1:5" ht="15.75">
      <c r="A55" s="53" t="s">
        <v>115</v>
      </c>
      <c r="B55" s="54"/>
      <c r="C55" s="54"/>
      <c r="D55" s="54"/>
      <c r="E55" s="54"/>
    </row>
    <row r="56" spans="1:5" ht="15.75">
      <c r="A56" s="53" t="s">
        <v>127</v>
      </c>
      <c r="B56" s="54"/>
      <c r="C56" s="54"/>
      <c r="D56" s="54"/>
      <c r="E56" s="54"/>
    </row>
    <row r="57" spans="1:5" ht="75.75" customHeight="1" thickBot="1">
      <c r="A57" s="34" t="s">
        <v>128</v>
      </c>
      <c r="B57" s="33">
        <f>(B13*0.1+B27*0.7+B40*0.2)</f>
        <v>0.8933333333333333</v>
      </c>
      <c r="C57" s="33">
        <f>(C13*0.1+C27*0.7+C40*0.2)</f>
        <v>0</v>
      </c>
      <c r="D57" s="33">
        <f>(D13*0.1+D27*0.7+D40*0.2)</f>
        <v>0</v>
      </c>
      <c r="E57" s="33">
        <f>(E13*0.1+E27*0.7+E40*0.2)</f>
        <v>0</v>
      </c>
    </row>
    <row r="58" spans="1:5" ht="47.25" customHeight="1">
      <c r="A58" s="90" t="s">
        <v>138</v>
      </c>
      <c r="B58" s="90"/>
      <c r="C58" s="90"/>
      <c r="D58" s="90"/>
      <c r="E58" s="90"/>
    </row>
    <row r="59" spans="1:2" ht="15.75">
      <c r="A59" s="1"/>
      <c r="B59" s="1"/>
    </row>
    <row r="60" spans="1:2" ht="15.75">
      <c r="A60" s="1"/>
      <c r="B60" s="1"/>
    </row>
    <row r="61" spans="1:2" ht="15.75">
      <c r="A61" s="23"/>
      <c r="B61" s="23"/>
    </row>
    <row r="62" spans="1:2" ht="15.75">
      <c r="A62" s="23"/>
      <c r="B62" s="23"/>
    </row>
    <row r="63" spans="1:2" ht="15.75">
      <c r="A63" s="23"/>
      <c r="B63" s="23"/>
    </row>
    <row r="64" spans="1:2" ht="15.75">
      <c r="A64" s="23"/>
      <c r="B64" s="23"/>
    </row>
    <row r="65" spans="1:2" ht="15.75">
      <c r="A65" s="23"/>
      <c r="B65" s="23"/>
    </row>
    <row r="66" spans="1:2" ht="15.75">
      <c r="A66" s="23"/>
      <c r="B66" s="23"/>
    </row>
    <row r="67" spans="1:2" ht="15.75">
      <c r="A67" s="23"/>
      <c r="B67" s="23"/>
    </row>
    <row r="68" spans="1:2" ht="15.75">
      <c r="A68" s="23"/>
      <c r="B68" s="23"/>
    </row>
    <row r="69" spans="1:2" ht="15.75">
      <c r="A69" s="23"/>
      <c r="B69" s="23"/>
    </row>
    <row r="70" spans="1:2" ht="15.75">
      <c r="A70" s="23"/>
      <c r="B70" s="23"/>
    </row>
    <row r="71" spans="1:2" ht="15.75">
      <c r="A71" s="23"/>
      <c r="B71" s="23"/>
    </row>
    <row r="72" spans="1:2" ht="15.75">
      <c r="A72" s="23"/>
      <c r="B72" s="23"/>
    </row>
    <row r="73" spans="1:2" ht="15.75">
      <c r="A73" s="23"/>
      <c r="B73" s="23"/>
    </row>
    <row r="74" spans="1:2" ht="15.75">
      <c r="A74" s="23"/>
      <c r="B74" s="23"/>
    </row>
    <row r="75" spans="1:2" ht="15.75">
      <c r="A75" s="23"/>
      <c r="B75" s="23"/>
    </row>
    <row r="76" spans="1:2" ht="15.75">
      <c r="A76" s="23"/>
      <c r="B76" s="23"/>
    </row>
    <row r="77" spans="1:2" ht="15.75">
      <c r="A77" s="23"/>
      <c r="B77" s="23"/>
    </row>
    <row r="78" spans="1:2" ht="15.75">
      <c r="A78" s="23"/>
      <c r="B78" s="23"/>
    </row>
    <row r="79" spans="1:2" ht="15.75">
      <c r="A79" s="23"/>
      <c r="B79" s="23"/>
    </row>
    <row r="80" spans="1:2" ht="15.75">
      <c r="A80" s="23"/>
      <c r="B80" s="23"/>
    </row>
    <row r="81" spans="1:2" ht="15.75">
      <c r="A81" s="23"/>
      <c r="B81" s="23"/>
    </row>
    <row r="82" spans="1:2" ht="15.75">
      <c r="A82" s="23"/>
      <c r="B82" s="23"/>
    </row>
    <row r="83" spans="1:2" ht="15.75">
      <c r="A83" s="23"/>
      <c r="B83" s="23"/>
    </row>
    <row r="84" spans="1:2" ht="15.75">
      <c r="A84" s="23"/>
      <c r="B84" s="23"/>
    </row>
    <row r="85" spans="1:2" ht="15.75">
      <c r="A85" s="23"/>
      <c r="B85" s="23"/>
    </row>
    <row r="86" spans="1:2" ht="15.75">
      <c r="A86" s="23"/>
      <c r="B86" s="23"/>
    </row>
    <row r="87" spans="1:2" ht="15.75">
      <c r="A87" s="23"/>
      <c r="B87" s="23"/>
    </row>
    <row r="88" spans="1:2" ht="15.75">
      <c r="A88" s="23"/>
      <c r="B88" s="23"/>
    </row>
    <row r="89" spans="1:2" ht="15.75">
      <c r="A89" s="23"/>
      <c r="B89" s="23"/>
    </row>
    <row r="90" spans="1:2" ht="15.75">
      <c r="A90" s="23"/>
      <c r="B90" s="23"/>
    </row>
    <row r="91" spans="1:2" ht="15.75">
      <c r="A91" s="23"/>
      <c r="B91" s="23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  <row r="97" spans="1:2" ht="15.75">
      <c r="A97" s="23"/>
      <c r="B97" s="23"/>
    </row>
    <row r="98" spans="1:2" ht="15.75">
      <c r="A98" s="23"/>
      <c r="B98" s="23"/>
    </row>
    <row r="99" spans="1:2" ht="15.75">
      <c r="A99" s="23"/>
      <c r="B99" s="23"/>
    </row>
    <row r="100" spans="1:2" ht="15.75">
      <c r="A100" s="23"/>
      <c r="B100" s="23"/>
    </row>
    <row r="101" spans="1:2" ht="15.75">
      <c r="A101" s="23"/>
      <c r="B101" s="23"/>
    </row>
    <row r="102" spans="1:2" ht="15.75">
      <c r="A102" s="23"/>
      <c r="B102" s="23"/>
    </row>
    <row r="103" spans="1:2" ht="15.75">
      <c r="A103" s="23"/>
      <c r="B103" s="23"/>
    </row>
    <row r="104" spans="1:2" ht="15.75">
      <c r="A104" s="23"/>
      <c r="B104" s="23"/>
    </row>
    <row r="105" spans="1:2" ht="15.75">
      <c r="A105" s="23"/>
      <c r="B105" s="23"/>
    </row>
    <row r="106" spans="1:2" ht="15.75">
      <c r="A106" s="23"/>
      <c r="B106" s="23"/>
    </row>
    <row r="107" spans="1:2" ht="15.75">
      <c r="A107" s="23"/>
      <c r="B107" s="23"/>
    </row>
    <row r="108" spans="1:2" ht="15.75">
      <c r="A108" s="23"/>
      <c r="B108" s="23"/>
    </row>
    <row r="109" spans="1:2" ht="15.75">
      <c r="A109" s="23"/>
      <c r="B109" s="23"/>
    </row>
    <row r="110" spans="1:2" ht="15.75">
      <c r="A110" s="23"/>
      <c r="B110" s="23"/>
    </row>
    <row r="111" spans="1:2" ht="15.75">
      <c r="A111" s="23"/>
      <c r="B111" s="23"/>
    </row>
    <row r="112" spans="1:2" ht="15.75">
      <c r="A112" s="23"/>
      <c r="B112" s="23"/>
    </row>
    <row r="113" spans="1:2" ht="15.75">
      <c r="A113" s="23"/>
      <c r="B113" s="23"/>
    </row>
    <row r="114" spans="1:2" ht="15.75">
      <c r="A114" s="23"/>
      <c r="B114" s="23"/>
    </row>
    <row r="115" spans="1:2" ht="15.75">
      <c r="A115" s="23"/>
      <c r="B115" s="23"/>
    </row>
    <row r="116" spans="1:2" ht="15.75">
      <c r="A116" s="23"/>
      <c r="B116" s="23"/>
    </row>
    <row r="117" spans="1:2" ht="15.75">
      <c r="A117" s="23"/>
      <c r="B117" s="23"/>
    </row>
    <row r="118" spans="1:2" ht="15.75">
      <c r="A118" s="23"/>
      <c r="B118" s="23"/>
    </row>
    <row r="119" spans="1:2" ht="15.75">
      <c r="A119" s="23"/>
      <c r="B119" s="23"/>
    </row>
    <row r="120" spans="1:2" ht="15.75">
      <c r="A120" s="23"/>
      <c r="B120" s="23"/>
    </row>
    <row r="121" spans="1:2" ht="15.75">
      <c r="A121" s="23"/>
      <c r="B121" s="23"/>
    </row>
    <row r="122" spans="1:2" ht="15.75">
      <c r="A122" s="23"/>
      <c r="B122" s="23"/>
    </row>
    <row r="123" spans="1:2" ht="15.75">
      <c r="A123" s="23"/>
      <c r="B123" s="23"/>
    </row>
    <row r="124" spans="1:2" ht="15.75">
      <c r="A124" s="23"/>
      <c r="B124" s="23"/>
    </row>
    <row r="125" spans="1:2" ht="15.75">
      <c r="A125" s="23"/>
      <c r="B125" s="23"/>
    </row>
    <row r="126" spans="1:2" ht="15.75">
      <c r="A126" s="23"/>
      <c r="B126" s="23"/>
    </row>
    <row r="127" spans="1:2" ht="15.75">
      <c r="A127" s="23"/>
      <c r="B127" s="23"/>
    </row>
    <row r="128" spans="1:2" ht="15.75">
      <c r="A128" s="23"/>
      <c r="B128" s="23"/>
    </row>
    <row r="129" spans="1:2" ht="15.75">
      <c r="A129" s="23"/>
      <c r="B129" s="23"/>
    </row>
    <row r="130" spans="1:2" ht="15.75">
      <c r="A130" s="23"/>
      <c r="B130" s="23"/>
    </row>
    <row r="131" spans="1:2" ht="15.75">
      <c r="A131" s="23"/>
      <c r="B131" s="23"/>
    </row>
    <row r="132" spans="1:2" ht="15.75">
      <c r="A132" s="23"/>
      <c r="B132" s="23"/>
    </row>
    <row r="133" spans="1:2" ht="15.75">
      <c r="A133" s="23"/>
      <c r="B133" s="23"/>
    </row>
    <row r="134" spans="1:2" ht="15.75">
      <c r="A134" s="23"/>
      <c r="B134" s="23"/>
    </row>
    <row r="135" spans="1:2" ht="15.75">
      <c r="A135" s="23"/>
      <c r="B135" s="23"/>
    </row>
    <row r="136" spans="1:2" ht="15.75">
      <c r="A136" s="23"/>
      <c r="B136" s="23"/>
    </row>
    <row r="137" spans="1:2" ht="15.75">
      <c r="A137" s="23"/>
      <c r="B137" s="23"/>
    </row>
    <row r="138" spans="1:2" ht="15.75">
      <c r="A138" s="23"/>
      <c r="B138" s="23"/>
    </row>
    <row r="139" spans="1:2" ht="15.75">
      <c r="A139" s="23"/>
      <c r="B139" s="23"/>
    </row>
    <row r="140" spans="1:2" ht="15.75">
      <c r="A140" s="23"/>
      <c r="B140" s="23"/>
    </row>
    <row r="141" spans="1:2" ht="15.75">
      <c r="A141" s="23"/>
      <c r="B141" s="23"/>
    </row>
    <row r="142" spans="1:2" ht="15.75">
      <c r="A142" s="23"/>
      <c r="B142" s="23"/>
    </row>
    <row r="143" spans="1:2" ht="15.75">
      <c r="A143" s="23"/>
      <c r="B143" s="23"/>
    </row>
    <row r="144" spans="1:2" ht="15.75">
      <c r="A144" s="23"/>
      <c r="B144" s="23"/>
    </row>
    <row r="145" spans="1:2" ht="15.75">
      <c r="A145" s="23"/>
      <c r="B145" s="23"/>
    </row>
    <row r="146" spans="1:2" ht="15.75">
      <c r="A146" s="23"/>
      <c r="B146" s="23"/>
    </row>
    <row r="147" spans="1:2" ht="15.75">
      <c r="A147" s="23"/>
      <c r="B147" s="23"/>
    </row>
    <row r="148" spans="1:2" ht="15.75">
      <c r="A148" s="23"/>
      <c r="B148" s="23"/>
    </row>
    <row r="149" spans="1:2" ht="15.75">
      <c r="A149" s="23"/>
      <c r="B149" s="23"/>
    </row>
    <row r="150" spans="1:2" ht="15.75">
      <c r="A150" s="23"/>
      <c r="B150" s="23"/>
    </row>
    <row r="151" spans="1:2" ht="15.75">
      <c r="A151" s="23"/>
      <c r="B151" s="23"/>
    </row>
    <row r="152" spans="1:2" ht="15.75">
      <c r="A152" s="23"/>
      <c r="B152" s="23"/>
    </row>
    <row r="153" spans="1:2" ht="15.75">
      <c r="A153" s="23"/>
      <c r="B153" s="23"/>
    </row>
    <row r="154" spans="1:2" ht="15.75">
      <c r="A154" s="23"/>
      <c r="B154" s="23"/>
    </row>
    <row r="155" spans="1:2" ht="15.75">
      <c r="A155" s="23"/>
      <c r="B155" s="23"/>
    </row>
    <row r="156" spans="1:2" ht="15.75">
      <c r="A156" s="23"/>
      <c r="B156" s="23"/>
    </row>
    <row r="157" spans="1:2" ht="15.75">
      <c r="A157" s="23"/>
      <c r="B157" s="23"/>
    </row>
    <row r="158" spans="1:2" ht="15.75">
      <c r="A158" s="23"/>
      <c r="B158" s="23"/>
    </row>
    <row r="159" spans="1:2" ht="15.75">
      <c r="A159" s="23"/>
      <c r="B159" s="23"/>
    </row>
    <row r="160" spans="1:2" ht="15.75">
      <c r="A160" s="23"/>
      <c r="B160" s="23"/>
    </row>
    <row r="161" spans="1:2" ht="15.75">
      <c r="A161" s="23"/>
      <c r="B161" s="23"/>
    </row>
    <row r="162" spans="1:2" ht="15.75">
      <c r="A162" s="23"/>
      <c r="B162" s="23"/>
    </row>
    <row r="163" spans="1:2" ht="15.75">
      <c r="A163" s="23"/>
      <c r="B163" s="23"/>
    </row>
    <row r="164" spans="1:2" ht="15.75">
      <c r="A164" s="23"/>
      <c r="B164" s="23"/>
    </row>
    <row r="165" spans="1:2" ht="15.75">
      <c r="A165" s="23"/>
      <c r="B165" s="23"/>
    </row>
  </sheetData>
  <sheetProtection/>
  <mergeCells count="9">
    <mergeCell ref="A2:E2"/>
    <mergeCell ref="A3:E3"/>
    <mergeCell ref="A4:E4"/>
    <mergeCell ref="A5:E5"/>
    <mergeCell ref="A58:E58"/>
    <mergeCell ref="B11:E11"/>
    <mergeCell ref="A8:E8"/>
    <mergeCell ref="A9:E9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140625" style="2" customWidth="1"/>
    <col min="2" max="2" width="49.421875" style="2" customWidth="1"/>
    <col min="3" max="3" width="18.57421875" style="2" customWidth="1"/>
    <col min="4" max="16384" width="9.140625" style="2" customWidth="1"/>
  </cols>
  <sheetData>
    <row r="2" spans="1:3" ht="15.75">
      <c r="A2" s="56" t="s">
        <v>139</v>
      </c>
      <c r="B2" s="56"/>
      <c r="C2" s="56"/>
    </row>
    <row r="3" spans="1:3" ht="15.75">
      <c r="A3" s="56" t="s">
        <v>185</v>
      </c>
      <c r="B3" s="56"/>
      <c r="C3" s="56"/>
    </row>
    <row r="4" ht="15.75">
      <c r="A4" s="1"/>
    </row>
    <row r="5" spans="1:6" ht="15.75">
      <c r="A5" s="57" t="str">
        <f>'1.1'!A5:D5</f>
        <v>ОАО "НЗИВ"</v>
      </c>
      <c r="B5" s="57"/>
      <c r="C5" s="57"/>
      <c r="D5" s="24"/>
      <c r="E5" s="24"/>
      <c r="F5" s="24"/>
    </row>
    <row r="6" spans="1:6" ht="15.75">
      <c r="A6" s="55" t="s">
        <v>175</v>
      </c>
      <c r="B6" s="55"/>
      <c r="C6" s="55"/>
      <c r="D6" s="3"/>
      <c r="E6" s="3"/>
      <c r="F6" s="3"/>
    </row>
    <row r="8" ht="16.5" thickBot="1"/>
    <row r="9" spans="1:3" ht="16.5" thickBot="1">
      <c r="A9" s="18" t="s">
        <v>140</v>
      </c>
      <c r="B9" s="25" t="s">
        <v>141</v>
      </c>
      <c r="C9" s="25" t="s">
        <v>142</v>
      </c>
    </row>
    <row r="10" spans="1:3" ht="16.5" thickBot="1">
      <c r="A10" s="17">
        <v>1</v>
      </c>
      <c r="B10" s="16">
        <v>2</v>
      </c>
      <c r="C10" s="16">
        <v>3</v>
      </c>
    </row>
    <row r="11" spans="1:3" ht="79.5" thickBot="1">
      <c r="A11" s="17">
        <v>1</v>
      </c>
      <c r="B11" s="26" t="s">
        <v>143</v>
      </c>
      <c r="C11" s="16">
        <v>1</v>
      </c>
    </row>
    <row r="12" spans="1:3" ht="95.25" thickBot="1">
      <c r="A12" s="17">
        <v>2</v>
      </c>
      <c r="B12" s="26" t="s">
        <v>144</v>
      </c>
      <c r="C12" s="16">
        <v>1</v>
      </c>
    </row>
    <row r="13" spans="1:3" ht="63.75" thickBot="1">
      <c r="A13" s="17">
        <v>3</v>
      </c>
      <c r="B13" s="26" t="s">
        <v>145</v>
      </c>
      <c r="C13" s="16" t="s">
        <v>172</v>
      </c>
    </row>
    <row r="16" spans="1:2" ht="15.75">
      <c r="A16" s="1"/>
      <c r="B16" s="1"/>
    </row>
    <row r="17" spans="1:2" ht="15.75">
      <c r="A17" s="1"/>
      <c r="B17" s="1"/>
    </row>
  </sheetData>
  <sheetProtection/>
  <mergeCells count="4">
    <mergeCell ref="A2:C2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4">
      <selection activeCell="F11" sqref="F11"/>
    </sheetView>
  </sheetViews>
  <sheetFormatPr defaultColWidth="9.140625" defaultRowHeight="15"/>
  <cols>
    <col min="1" max="1" width="5.28125" style="2" customWidth="1"/>
    <col min="2" max="2" width="47.57421875" style="2" customWidth="1"/>
    <col min="3" max="3" width="14.421875" style="2" bestFit="1" customWidth="1"/>
    <col min="4" max="4" width="13.8515625" style="2" customWidth="1"/>
    <col min="5" max="16384" width="9.140625" style="2" customWidth="1"/>
  </cols>
  <sheetData>
    <row r="2" spans="1:4" ht="20.25" customHeight="1">
      <c r="A2" s="94" t="s">
        <v>146</v>
      </c>
      <c r="B2" s="94"/>
      <c r="C2" s="94"/>
      <c r="D2" s="94"/>
    </row>
    <row r="3" spans="1:4" ht="15.75">
      <c r="A3" s="56" t="s">
        <v>147</v>
      </c>
      <c r="B3" s="56"/>
      <c r="C3" s="56"/>
      <c r="D3" s="56"/>
    </row>
    <row r="5" spans="1:5" ht="15.75">
      <c r="A5" s="57" t="str">
        <f>'1.1'!A5</f>
        <v>ОАО "НЗИВ"</v>
      </c>
      <c r="B5" s="57"/>
      <c r="C5" s="57"/>
      <c r="D5" s="57"/>
      <c r="E5" s="24"/>
    </row>
    <row r="6" spans="1:5" ht="15.75">
      <c r="A6" s="55" t="s">
        <v>175</v>
      </c>
      <c r="B6" s="55"/>
      <c r="C6" s="55"/>
      <c r="D6" s="55"/>
      <c r="E6" s="3"/>
    </row>
    <row r="8" spans="1:4" ht="47.25">
      <c r="A8" s="6" t="s">
        <v>2</v>
      </c>
      <c r="B8" s="6" t="s">
        <v>148</v>
      </c>
      <c r="C8" s="7" t="s">
        <v>149</v>
      </c>
      <c r="D8" s="6" t="s">
        <v>150</v>
      </c>
    </row>
    <row r="9" spans="1:4" ht="47.25">
      <c r="A9" s="28">
        <v>1</v>
      </c>
      <c r="B9" s="15" t="s">
        <v>151</v>
      </c>
      <c r="C9" s="29" t="s">
        <v>160</v>
      </c>
      <c r="D9" s="5">
        <f>'1.2'!C10</f>
        <v>0.06999999999999999</v>
      </c>
    </row>
    <row r="10" spans="1:4" ht="63">
      <c r="A10" s="28">
        <v>2</v>
      </c>
      <c r="B10" s="15" t="s">
        <v>152</v>
      </c>
      <c r="C10" s="29" t="s">
        <v>161</v>
      </c>
      <c r="D10" s="6" t="s">
        <v>172</v>
      </c>
    </row>
    <row r="11" spans="1:4" ht="47.25">
      <c r="A11" s="28">
        <v>3</v>
      </c>
      <c r="B11" s="15" t="s">
        <v>153</v>
      </c>
      <c r="C11" s="29" t="s">
        <v>162</v>
      </c>
      <c r="D11" s="10">
        <f>'2.4'!B57</f>
        <v>0.8933333333333333</v>
      </c>
    </row>
    <row r="12" spans="1:4" ht="21.75" customHeight="1">
      <c r="A12" s="28">
        <v>4</v>
      </c>
      <c r="B12" s="15" t="s">
        <v>155</v>
      </c>
      <c r="C12" s="29" t="s">
        <v>163</v>
      </c>
      <c r="D12" s="5"/>
    </row>
    <row r="13" spans="1:4" ht="19.5" customHeight="1">
      <c r="A13" s="28">
        <v>5</v>
      </c>
      <c r="B13" s="15" t="s">
        <v>154</v>
      </c>
      <c r="C13" s="29" t="s">
        <v>163</v>
      </c>
      <c r="D13" s="6" t="s">
        <v>172</v>
      </c>
    </row>
    <row r="14" spans="1:4" ht="19.5" customHeight="1">
      <c r="A14" s="28">
        <v>6</v>
      </c>
      <c r="B14" s="15" t="s">
        <v>156</v>
      </c>
      <c r="C14" s="29" t="s">
        <v>163</v>
      </c>
      <c r="D14" s="10"/>
    </row>
    <row r="15" spans="1:4" ht="47.25">
      <c r="A15" s="28">
        <v>7</v>
      </c>
      <c r="B15" s="15" t="s">
        <v>157</v>
      </c>
      <c r="C15" s="30" t="s">
        <v>164</v>
      </c>
      <c r="D15" s="6" t="s">
        <v>172</v>
      </c>
    </row>
    <row r="16" spans="1:4" ht="78.75">
      <c r="A16" s="28">
        <v>8</v>
      </c>
      <c r="B16" s="15" t="s">
        <v>158</v>
      </c>
      <c r="C16" s="30" t="s">
        <v>164</v>
      </c>
      <c r="D16" s="6" t="s">
        <v>172</v>
      </c>
    </row>
    <row r="17" spans="1:4" ht="47.25">
      <c r="A17" s="28">
        <v>9</v>
      </c>
      <c r="B17" s="15" t="s">
        <v>159</v>
      </c>
      <c r="C17" s="30" t="s">
        <v>164</v>
      </c>
      <c r="D17" s="6" t="s">
        <v>172</v>
      </c>
    </row>
    <row r="20" spans="1:2" ht="15.75">
      <c r="A20" s="1"/>
      <c r="B20" s="1"/>
    </row>
    <row r="21" spans="1:2" ht="15.75">
      <c r="A21" s="1"/>
      <c r="B21" s="1"/>
    </row>
  </sheetData>
  <sheetProtection/>
  <mergeCells count="4"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2011-10-25T06:46:20Z</cp:lastPrinted>
  <dcterms:created xsi:type="dcterms:W3CDTF">2006-09-16T00:00:00Z</dcterms:created>
  <dcterms:modified xsi:type="dcterms:W3CDTF">2014-05-20T06:38:25Z</dcterms:modified>
  <cp:category/>
  <cp:version/>
  <cp:contentType/>
  <cp:contentStatus/>
</cp:coreProperties>
</file>